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STADISTICA\"/>
    </mc:Choice>
  </mc:AlternateContent>
  <xr:revisionPtr revIDLastSave="0" documentId="13_ncr:1_{E76BAE31-3F83-489A-AFF8-1570B56F59D0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EJERCICIO 1" sheetId="4" r:id="rId1"/>
    <sheet name="DESARROLLO 1" sheetId="6" r:id="rId2"/>
    <sheet name="EJERCICIO 2" sheetId="5" r:id="rId3"/>
    <sheet name="Desarrollo 2" sheetId="7" r:id="rId4"/>
    <sheet name="TENDENCIA CENTRAL" sheetId="8" r:id="rId5"/>
  </sheets>
  <definedNames>
    <definedName name="_xlnm._FilterDatabase" localSheetId="0" hidden="1">'EJERCICIO 1'!$D$8:$H$108</definedName>
    <definedName name="_xlnm._FilterDatabase" localSheetId="2" hidden="1">'EJERCICIO 2'!$C$7:$F$7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10" i="4" l="1"/>
  <c r="M9" i="4"/>
  <c r="E15" i="6"/>
  <c r="E34" i="8"/>
  <c r="D37" i="8"/>
  <c r="G24" i="8"/>
  <c r="G25" i="8"/>
  <c r="G26" i="8"/>
  <c r="G27" i="8"/>
  <c r="G28" i="8"/>
  <c r="G29" i="8"/>
  <c r="G30" i="8"/>
  <c r="G31" i="8"/>
  <c r="G32" i="8"/>
  <c r="G33" i="8"/>
  <c r="G34" i="8"/>
  <c r="E13" i="8"/>
  <c r="D16" i="8"/>
  <c r="I5" i="8"/>
  <c r="I4" i="8"/>
  <c r="I3" i="8"/>
  <c r="E14" i="7"/>
  <c r="C15" i="7"/>
  <c r="L12" i="5"/>
  <c r="E13" i="6"/>
  <c r="G6" i="6"/>
  <c r="H6" i="6"/>
  <c r="G7" i="6"/>
  <c r="H7" i="6"/>
  <c r="G8" i="6"/>
  <c r="H8" i="6"/>
  <c r="G9" i="6"/>
  <c r="H9" i="6"/>
  <c r="G10" i="6"/>
  <c r="H10" i="6"/>
  <c r="G11" i="6"/>
  <c r="H11" i="6"/>
  <c r="G12" i="6"/>
  <c r="H12" i="6"/>
  <c r="D6" i="6"/>
  <c r="F25" i="8"/>
  <c r="F26" i="8"/>
  <c r="F27" i="8"/>
  <c r="F28" i="8"/>
  <c r="F29" i="8"/>
  <c r="F30" i="8"/>
  <c r="F31" i="8"/>
  <c r="F32" i="8"/>
  <c r="F33" i="8"/>
  <c r="F24" i="8"/>
  <c r="F34" i="8"/>
  <c r="H24" i="8"/>
  <c r="H25" i="8"/>
  <c r="H26" i="8"/>
  <c r="H27" i="8"/>
  <c r="H28" i="8"/>
  <c r="H29" i="8"/>
  <c r="H30" i="8"/>
  <c r="H31" i="8"/>
  <c r="H32" i="8"/>
  <c r="H33" i="8"/>
  <c r="H34" i="8"/>
  <c r="D41" i="8"/>
  <c r="D42" i="8"/>
  <c r="D40" i="8"/>
  <c r="D38" i="8"/>
  <c r="D34" i="8"/>
  <c r="E37" i="8"/>
  <c r="C34" i="8"/>
  <c r="D36" i="8"/>
  <c r="G6" i="8"/>
  <c r="G5" i="8"/>
  <c r="G4" i="8"/>
  <c r="G3" i="8"/>
  <c r="D17" i="8"/>
  <c r="H3" i="8"/>
  <c r="H4" i="8"/>
  <c r="H5" i="8"/>
  <c r="H6" i="8"/>
  <c r="G7" i="8"/>
  <c r="H7" i="8"/>
  <c r="G8" i="8"/>
  <c r="H8" i="8"/>
  <c r="G9" i="8"/>
  <c r="H9" i="8"/>
  <c r="G10" i="8"/>
  <c r="H10" i="8"/>
  <c r="G11" i="8"/>
  <c r="H11" i="8"/>
  <c r="G12" i="8"/>
  <c r="H12" i="8"/>
  <c r="H13" i="8"/>
  <c r="D20" i="8"/>
  <c r="D21" i="8"/>
  <c r="D19" i="8"/>
  <c r="G13" i="8"/>
  <c r="F4" i="8"/>
  <c r="F5" i="8"/>
  <c r="F6" i="8"/>
  <c r="F7" i="8"/>
  <c r="F8" i="8"/>
  <c r="F9" i="8"/>
  <c r="F10" i="8"/>
  <c r="F11" i="8"/>
  <c r="F12" i="8"/>
  <c r="F3" i="8"/>
  <c r="F13" i="8"/>
  <c r="C13" i="8"/>
  <c r="D15" i="8"/>
  <c r="D13" i="8"/>
  <c r="G5" i="7"/>
  <c r="H5" i="7"/>
  <c r="G6" i="7"/>
  <c r="H6" i="7"/>
  <c r="G7" i="7"/>
  <c r="H7" i="7"/>
  <c r="G8" i="7"/>
  <c r="H8" i="7"/>
  <c r="G9" i="7"/>
  <c r="H9" i="7"/>
  <c r="G10" i="7"/>
  <c r="H10" i="7"/>
  <c r="G11" i="7"/>
  <c r="H11" i="7"/>
  <c r="G12" i="7"/>
  <c r="H12" i="7"/>
  <c r="G13" i="7"/>
  <c r="H13" i="7"/>
  <c r="G14" i="7"/>
  <c r="F5" i="7"/>
  <c r="F6" i="7"/>
  <c r="F7" i="7"/>
  <c r="F8" i="7"/>
  <c r="F9" i="7"/>
  <c r="F10" i="7"/>
  <c r="F11" i="7"/>
  <c r="F12" i="7"/>
  <c r="F13" i="7"/>
  <c r="D13" i="7"/>
  <c r="D12" i="7"/>
  <c r="D11" i="7"/>
  <c r="D10" i="7"/>
  <c r="D9" i="7"/>
  <c r="D8" i="7"/>
  <c r="D7" i="7"/>
  <c r="D6" i="7"/>
  <c r="D5" i="7"/>
  <c r="I8" i="5"/>
  <c r="K9" i="5"/>
  <c r="K10" i="5"/>
  <c r="G5" i="6"/>
  <c r="G13" i="6"/>
  <c r="F6" i="6"/>
  <c r="F7" i="6"/>
  <c r="F8" i="6"/>
  <c r="F9" i="6"/>
  <c r="F10" i="6"/>
  <c r="F11" i="6"/>
  <c r="F12" i="6"/>
  <c r="L10" i="4"/>
  <c r="M11" i="4"/>
  <c r="M12" i="4"/>
</calcChain>
</file>

<file path=xl/sharedStrings.xml><?xml version="1.0" encoding="utf-8"?>
<sst xmlns="http://schemas.openxmlformats.org/spreadsheetml/2006/main" count="292" uniqueCount="100">
  <si>
    <t>Urbanización</t>
  </si>
  <si>
    <t>Fecha</t>
  </si>
  <si>
    <t>PU (US$/m2)</t>
  </si>
  <si>
    <t>Nº</t>
  </si>
  <si>
    <t>AREA DE CONSTRUCCIÓN (m2)</t>
  </si>
  <si>
    <t>PU (Bs.S./m2)</t>
  </si>
  <si>
    <t>SECTOR CAMPO ALEGRE</t>
  </si>
  <si>
    <t>CONSTRUCCIÓN TABLA DE DISTRIBUCIÓN DE FRECUENCIAS</t>
  </si>
  <si>
    <t>Área (m2)</t>
  </si>
  <si>
    <t>Precio Unitario ($/m2)</t>
  </si>
  <si>
    <t>Escampadero</t>
  </si>
  <si>
    <t>S/I</t>
  </si>
  <si>
    <t>Campo Alegre</t>
  </si>
  <si>
    <t>La Tahona</t>
  </si>
  <si>
    <t>Los Palos Grandes</t>
  </si>
  <si>
    <t>Las Mercedes</t>
  </si>
  <si>
    <t>Lomas de La Alameda</t>
  </si>
  <si>
    <t>Valle Arriba</t>
  </si>
  <si>
    <t>Santa Rosa de Lima</t>
  </si>
  <si>
    <t>El Hatillo</t>
  </si>
  <si>
    <t>Alto Hatillo</t>
  </si>
  <si>
    <t>Lomas del Sol</t>
  </si>
  <si>
    <t>Loma Linda</t>
  </si>
  <si>
    <t>Solar del Hatillo</t>
  </si>
  <si>
    <t>El Rosal</t>
  </si>
  <si>
    <t>Cumbres de Curumo</t>
  </si>
  <si>
    <t>Hacienda La Lagunita</t>
  </si>
  <si>
    <t>Lomas de Las Mercedes</t>
  </si>
  <si>
    <t>Terrazas de Sebucan</t>
  </si>
  <si>
    <t>Santa Fe Sur</t>
  </si>
  <si>
    <t>Los Chorros</t>
  </si>
  <si>
    <t>El Solar del Hatillo</t>
  </si>
  <si>
    <t>Terrazas del Club Hipico</t>
  </si>
  <si>
    <t>Santa Eduvigis</t>
  </si>
  <si>
    <t>Altamira</t>
  </si>
  <si>
    <t>San Marino</t>
  </si>
  <si>
    <t>El Pedregal</t>
  </si>
  <si>
    <t>La Castellana</t>
  </si>
  <si>
    <t>Sebucán</t>
  </si>
  <si>
    <t>Boleita Norte</t>
  </si>
  <si>
    <t>Los Naranjos de Las Mercedes</t>
  </si>
  <si>
    <t>Lomass de Las Mercedes</t>
  </si>
  <si>
    <t>Las Mesetas</t>
  </si>
  <si>
    <t>Los Naranjos</t>
  </si>
  <si>
    <t>Los Samanes</t>
  </si>
  <si>
    <t>Colinas de Valle Arriba</t>
  </si>
  <si>
    <t>La Alameda</t>
  </si>
  <si>
    <t>Mirador de Los Campitos</t>
  </si>
  <si>
    <t>Santa Fe</t>
  </si>
  <si>
    <t>La Lagunita Country Club</t>
  </si>
  <si>
    <t>Lomas de La Lagunita</t>
  </si>
  <si>
    <t>VARIABLE: PRECIO UNITARIO (US$/m2)</t>
  </si>
  <si>
    <t>SECTORES DE ALTO ESTÁNDAR</t>
  </si>
  <si>
    <t>VARIABLE A ANALIZAR: SUPERFICIE</t>
  </si>
  <si>
    <t>EJERCICIOS PAGINAS 6 Y 7</t>
  </si>
  <si>
    <t>EJERCICIO PAGINAS 10 Y 11</t>
  </si>
  <si>
    <t>"OFERTAS" DE VENTA DE APARTAMENTOS AÑO 2019</t>
  </si>
  <si>
    <t>DATOS DE "COMPRAVENTA REGISTRADA" DE APARTAMENTOS</t>
  </si>
  <si>
    <t>It</t>
  </si>
  <si>
    <t>Nro Clases</t>
  </si>
  <si>
    <t>ANCHO INTERVALO</t>
  </si>
  <si>
    <t>CLASES</t>
  </si>
  <si>
    <t>LI</t>
  </si>
  <si>
    <t>LS</t>
  </si>
  <si>
    <t>fi</t>
  </si>
  <si>
    <t>Fi</t>
  </si>
  <si>
    <t>hi</t>
  </si>
  <si>
    <t>Hi</t>
  </si>
  <si>
    <t>Totales</t>
  </si>
  <si>
    <t>Total</t>
  </si>
  <si>
    <t>Li</t>
  </si>
  <si>
    <t>Nro</t>
  </si>
  <si>
    <t>Área</t>
  </si>
  <si>
    <t>Mtto USD</t>
  </si>
  <si>
    <t>Precio USD m2</t>
  </si>
  <si>
    <t>Promedio ponderado</t>
  </si>
  <si>
    <t>Area x Precio</t>
  </si>
  <si>
    <t>Promedio Aritmético</t>
  </si>
  <si>
    <t>Mediana</t>
  </si>
  <si>
    <t>Moda</t>
  </si>
  <si>
    <r>
      <t xml:space="preserve">Desviación Estandar </t>
    </r>
    <r>
      <rPr>
        <sz val="11"/>
        <color theme="1"/>
        <rFont val="Calibri"/>
        <family val="2"/>
      </rPr>
      <t>δ</t>
    </r>
  </si>
  <si>
    <t>μ-x</t>
  </si>
  <si>
    <r>
      <t>(μ-x)</t>
    </r>
    <r>
      <rPr>
        <vertAlign val="superscript"/>
        <sz val="11"/>
        <color theme="1"/>
        <rFont val="Calibri"/>
        <family val="2"/>
        <scheme val="minor"/>
      </rPr>
      <t>2</t>
    </r>
  </si>
  <si>
    <t>Desviación Estandar δ</t>
  </si>
  <si>
    <t>CVR</t>
  </si>
  <si>
    <t>usd/m2</t>
  </si>
  <si>
    <t>NO EXISTE</t>
  </si>
  <si>
    <t>Li+Ancho intervalo</t>
  </si>
  <si>
    <t>N</t>
  </si>
  <si>
    <t>aptos</t>
  </si>
  <si>
    <t>hi= fi/N</t>
  </si>
  <si>
    <t>Hii=Fi/N</t>
  </si>
  <si>
    <r>
      <t>(μ-x)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</si>
  <si>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t>Desvios c/ Media</t>
  </si>
  <si>
    <t>Alta, Existe mucha Variabilidad</t>
  </si>
  <si>
    <t>Error Estandar s</t>
  </si>
  <si>
    <t>s/x</t>
  </si>
  <si>
    <t>Existe una dispersión alta con relación a la media</t>
  </si>
  <si>
    <t>Menor variabilidad</t>
  </si>
  <si>
    <t>Menor Dispersion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</si>
</sst>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_ * #,##0_ ;_ * \-#,##0_ ;_ * &quot;-&quot;??_ ;_ @_ "/>
    <numFmt numFmtId="165" formatCode="dd/mm/yy;@"/>
    <numFmt numFmtId="166" formatCode="0.0%"/>
    <numFmt numFmtId="167" formatCode="0.0"/>
    <numFmt numFmtId="168" formatCode="0E+00"/>
    <numFmt numFmtId="169" formatCode="#,##0_ ;\-#,##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4"/>
      <color theme="1"/>
      <name val="Calibri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12">
    <xf numFmtId="0" fontId="0" fillId="0" borderId="0" xfId="0"/>
    <xf numFmtId="43" fontId="0" fillId="0" borderId="0" xfId="1" applyFont="1"/>
    <xf numFmtId="164" fontId="0" fillId="0" borderId="0" xfId="1" applyNumberFormat="1" applyFont="1"/>
    <xf numFmtId="0" fontId="0" fillId="0" borderId="1" xfId="0" applyBorder="1"/>
    <xf numFmtId="43" fontId="0" fillId="0" borderId="1" xfId="1" applyFont="1" applyBorder="1"/>
    <xf numFmtId="164" fontId="0" fillId="0" borderId="1" xfId="1" applyNumberFormat="1" applyFont="1" applyBorder="1"/>
    <xf numFmtId="0" fontId="2" fillId="0" borderId="1" xfId="0" applyFont="1" applyBorder="1" applyAlignment="1">
      <alignment horizontal="center" vertical="justify"/>
    </xf>
    <xf numFmtId="43" fontId="2" fillId="0" borderId="1" xfId="1" applyFont="1" applyBorder="1" applyAlignment="1">
      <alignment horizontal="center" vertical="justify"/>
    </xf>
    <xf numFmtId="165" fontId="0" fillId="0" borderId="0" xfId="0" applyNumberFormat="1"/>
    <xf numFmtId="165" fontId="0" fillId="0" borderId="1" xfId="0" applyNumberFormat="1" applyBorder="1"/>
    <xf numFmtId="165" fontId="2" fillId="0" borderId="1" xfId="0" applyNumberFormat="1" applyFont="1" applyBorder="1" applyAlignment="1">
      <alignment horizontal="center" vertical="justify"/>
    </xf>
    <xf numFmtId="43" fontId="0" fillId="0" borderId="0" xfId="1" applyFont="1" applyAlignment="1">
      <alignment horizontal="center"/>
    </xf>
    <xf numFmtId="43" fontId="0" fillId="0" borderId="1" xfId="1" applyFont="1" applyBorder="1" applyAlignment="1">
      <alignment horizontal="center" vertical="center"/>
    </xf>
    <xf numFmtId="43" fontId="0" fillId="0" borderId="0" xfId="0" applyNumberFormat="1"/>
    <xf numFmtId="43" fontId="0" fillId="2" borderId="1" xfId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3" borderId="1" xfId="0" applyFill="1" applyBorder="1"/>
    <xf numFmtId="0" fontId="0" fillId="5" borderId="1" xfId="0" applyFill="1" applyBorder="1"/>
    <xf numFmtId="0" fontId="0" fillId="6" borderId="1" xfId="0" applyFill="1" applyBorder="1"/>
    <xf numFmtId="43" fontId="0" fillId="6" borderId="1" xfId="1" applyFont="1" applyFill="1" applyBorder="1" applyAlignment="1">
      <alignment horizontal="center" vertical="center"/>
    </xf>
    <xf numFmtId="43" fontId="0" fillId="7" borderId="1" xfId="1" applyFont="1" applyFill="1" applyBorder="1" applyAlignment="1">
      <alignment horizontal="center" vertical="center"/>
    </xf>
    <xf numFmtId="43" fontId="0" fillId="8" borderId="1" xfId="1" applyFont="1" applyFill="1" applyBorder="1" applyAlignment="1">
      <alignment horizontal="center" vertical="center"/>
    </xf>
    <xf numFmtId="0" fontId="0" fillId="9" borderId="1" xfId="0" applyFill="1" applyBorder="1"/>
    <xf numFmtId="43" fontId="0" fillId="9" borderId="1" xfId="1" applyFont="1" applyFill="1" applyBorder="1" applyAlignment="1">
      <alignment horizontal="center" vertical="center"/>
    </xf>
    <xf numFmtId="0" fontId="0" fillId="9" borderId="1" xfId="0" applyFill="1" applyBorder="1" applyAlignment="1">
      <alignment horizontal="center"/>
    </xf>
    <xf numFmtId="43" fontId="0" fillId="10" borderId="1" xfId="1" applyFont="1" applyFill="1" applyBorder="1" applyAlignment="1">
      <alignment horizontal="center" vertical="center"/>
    </xf>
    <xf numFmtId="0" fontId="0" fillId="10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5" xfId="0" applyBorder="1"/>
    <xf numFmtId="0" fontId="6" fillId="5" borderId="1" xfId="0" applyFont="1" applyFill="1" applyBorder="1"/>
    <xf numFmtId="0" fontId="6" fillId="4" borderId="1" xfId="0" applyFont="1" applyFill="1" applyBorder="1"/>
    <xf numFmtId="43" fontId="0" fillId="4" borderId="1" xfId="1" applyFont="1" applyFill="1" applyBorder="1"/>
    <xf numFmtId="43" fontId="0" fillId="5" borderId="1" xfId="1" applyFont="1" applyFill="1" applyBorder="1"/>
    <xf numFmtId="0" fontId="0" fillId="5" borderId="1" xfId="0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43" fontId="0" fillId="3" borderId="1" xfId="1" applyFont="1" applyFill="1" applyBorder="1"/>
    <xf numFmtId="43" fontId="0" fillId="9" borderId="1" xfId="1" applyFont="1" applyFill="1" applyBorder="1"/>
    <xf numFmtId="43" fontId="0" fillId="6" borderId="1" xfId="1" applyFont="1" applyFill="1" applyBorder="1"/>
    <xf numFmtId="0" fontId="0" fillId="11" borderId="1" xfId="0" applyFill="1" applyBorder="1"/>
    <xf numFmtId="43" fontId="0" fillId="11" borderId="1" xfId="1" applyFont="1" applyFill="1" applyBorder="1"/>
    <xf numFmtId="43" fontId="0" fillId="0" borderId="1" xfId="0" applyNumberFormat="1" applyBorder="1" applyAlignment="1">
      <alignment horizontal="center"/>
    </xf>
    <xf numFmtId="10" fontId="0" fillId="0" borderId="1" xfId="0" applyNumberFormat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/>
    </xf>
    <xf numFmtId="164" fontId="0" fillId="0" borderId="0" xfId="1" applyNumberFormat="1" applyFont="1" applyAlignment="1">
      <alignment horizontal="center"/>
    </xf>
    <xf numFmtId="164" fontId="2" fillId="0" borderId="1" xfId="1" applyNumberFormat="1" applyFont="1" applyBorder="1" applyAlignment="1">
      <alignment horizontal="center"/>
    </xf>
    <xf numFmtId="43" fontId="2" fillId="0" borderId="1" xfId="1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164" fontId="0" fillId="3" borderId="1" xfId="1" applyNumberFormat="1" applyFont="1" applyFill="1" applyBorder="1" applyAlignment="1">
      <alignment horizontal="center"/>
    </xf>
    <xf numFmtId="43" fontId="2" fillId="0" borderId="1" xfId="0" applyNumberFormat="1" applyFont="1" applyBorder="1"/>
    <xf numFmtId="0" fontId="2" fillId="0" borderId="1" xfId="0" applyFont="1" applyBorder="1"/>
    <xf numFmtId="0" fontId="2" fillId="0" borderId="0" xfId="0" applyFont="1"/>
    <xf numFmtId="2" fontId="2" fillId="0" borderId="1" xfId="0" applyNumberFormat="1" applyFont="1" applyBorder="1"/>
    <xf numFmtId="167" fontId="2" fillId="0" borderId="1" xfId="0" applyNumberFormat="1" applyFont="1" applyBorder="1"/>
    <xf numFmtId="164" fontId="2" fillId="2" borderId="1" xfId="0" applyNumberFormat="1" applyFont="1" applyFill="1" applyBorder="1"/>
    <xf numFmtId="164" fontId="0" fillId="0" borderId="0" xfId="0" applyNumberFormat="1"/>
    <xf numFmtId="1" fontId="0" fillId="3" borderId="1" xfId="0" applyNumberFormat="1" applyFill="1" applyBorder="1" applyAlignment="1">
      <alignment horizontal="center"/>
    </xf>
    <xf numFmtId="10" fontId="2" fillId="0" borderId="1" xfId="0" applyNumberFormat="1" applyFont="1" applyBorder="1"/>
    <xf numFmtId="164" fontId="2" fillId="0" borderId="1" xfId="0" applyNumberFormat="1" applyFont="1" applyBorder="1"/>
    <xf numFmtId="168" fontId="0" fillId="0" borderId="0" xfId="0" applyNumberFormat="1"/>
    <xf numFmtId="169" fontId="0" fillId="3" borderId="1" xfId="1" applyNumberFormat="1" applyFont="1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0" fontId="0" fillId="13" borderId="1" xfId="0" applyFill="1" applyBorder="1" applyAlignment="1">
      <alignment horizontal="center"/>
    </xf>
    <xf numFmtId="0" fontId="0" fillId="14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9" fontId="0" fillId="2" borderId="1" xfId="0" applyNumberFormat="1" applyFill="1" applyBorder="1" applyAlignment="1">
      <alignment horizontal="center"/>
    </xf>
    <xf numFmtId="0" fontId="2" fillId="2" borderId="1" xfId="0" applyFont="1" applyFill="1" applyBorder="1"/>
    <xf numFmtId="43" fontId="0" fillId="2" borderId="0" xfId="0" applyNumberFormat="1" applyFill="1" applyAlignment="1">
      <alignment horizontal="center"/>
    </xf>
    <xf numFmtId="0" fontId="0" fillId="12" borderId="1" xfId="0" applyFill="1" applyBorder="1"/>
    <xf numFmtId="0" fontId="0" fillId="2" borderId="0" xfId="0" applyFill="1" applyAlignment="1">
      <alignment horizontal="center"/>
    </xf>
    <xf numFmtId="43" fontId="0" fillId="2" borderId="1" xfId="1" applyFont="1" applyFill="1" applyBorder="1" applyAlignment="1">
      <alignment horizontal="center"/>
    </xf>
    <xf numFmtId="10" fontId="0" fillId="2" borderId="1" xfId="0" applyNumberFormat="1" applyFill="1" applyBorder="1" applyAlignment="1">
      <alignment horizontal="center"/>
    </xf>
    <xf numFmtId="166" fontId="0" fillId="2" borderId="1" xfId="0" applyNumberFormat="1" applyFill="1" applyBorder="1" applyAlignment="1">
      <alignment horizontal="center"/>
    </xf>
    <xf numFmtId="2" fontId="0" fillId="0" borderId="0" xfId="0" applyNumberFormat="1"/>
    <xf numFmtId="164" fontId="0" fillId="2" borderId="1" xfId="1" applyNumberFormat="1" applyFon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1" fontId="2" fillId="12" borderId="1" xfId="0" applyNumberFormat="1" applyFont="1" applyFill="1" applyBorder="1" applyAlignment="1">
      <alignment horizontal="center"/>
    </xf>
    <xf numFmtId="43" fontId="2" fillId="3" borderId="1" xfId="1" applyFont="1" applyFill="1" applyBorder="1"/>
    <xf numFmtId="43" fontId="2" fillId="0" borderId="1" xfId="0" applyNumberFormat="1" applyFont="1" applyBorder="1" applyAlignment="1">
      <alignment horizontal="center"/>
    </xf>
    <xf numFmtId="1" fontId="2" fillId="3" borderId="1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43" fontId="2" fillId="2" borderId="1" xfId="1" applyFont="1" applyFill="1" applyBorder="1"/>
    <xf numFmtId="43" fontId="2" fillId="0" borderId="0" xfId="1" applyFont="1" applyAlignment="1">
      <alignment horizontal="center"/>
    </xf>
    <xf numFmtId="43" fontId="2" fillId="12" borderId="1" xfId="0" applyNumberFormat="1" applyFont="1" applyFill="1" applyBorder="1" applyAlignment="1">
      <alignment horizontal="center"/>
    </xf>
    <xf numFmtId="169" fontId="0" fillId="2" borderId="1" xfId="1" applyNumberFormat="1" applyFont="1" applyFill="1" applyBorder="1" applyAlignment="1">
      <alignment horizontal="center"/>
    </xf>
    <xf numFmtId="43" fontId="0" fillId="2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43" fontId="0" fillId="0" borderId="1" xfId="0" applyNumberFormat="1" applyBorder="1" applyAlignment="1">
      <alignment horizontal="center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43" fontId="0" fillId="0" borderId="2" xfId="0" applyNumberFormat="1" applyBorder="1" applyAlignment="1">
      <alignment horizontal="center"/>
    </xf>
    <xf numFmtId="43" fontId="0" fillId="0" borderId="3" xfId="0" applyNumberFormat="1" applyBorder="1" applyAlignment="1">
      <alignment horizontal="center"/>
    </xf>
    <xf numFmtId="43" fontId="0" fillId="0" borderId="6" xfId="0" applyNumberForma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</cellXfs>
  <cellStyles count="4">
    <cellStyle name="Hipervínculo" xfId="2" builtinId="8" hidden="1"/>
    <cellStyle name="Hipervínculo visitado" xfId="3" builtinId="9" hidden="1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D2:N115"/>
  <sheetViews>
    <sheetView topLeftCell="A3" zoomScale="125" zoomScaleNormal="125" zoomScalePageLayoutView="125" workbookViewId="0">
      <selection activeCell="F18" sqref="F18"/>
    </sheetView>
  </sheetViews>
  <sheetFormatPr baseColWidth="10" defaultRowHeight="15" x14ac:dyDescent="0.25"/>
  <cols>
    <col min="4" max="4" width="4.42578125" customWidth="1"/>
    <col min="5" max="5" width="15.28515625" style="11" bestFit="1" customWidth="1"/>
    <col min="6" max="6" width="13.42578125" style="2" bestFit="1" customWidth="1"/>
    <col min="7" max="7" width="8.7109375" style="8" bestFit="1" customWidth="1"/>
    <col min="8" max="8" width="9.42578125" style="1" bestFit="1" customWidth="1"/>
    <col min="9" max="9" width="5.85546875" customWidth="1"/>
    <col min="10" max="10" width="4" bestFit="1" customWidth="1"/>
    <col min="11" max="11" width="15.7109375" hidden="1" customWidth="1"/>
    <col min="12" max="12" width="13.85546875" customWidth="1"/>
    <col min="13" max="13" width="9.42578125" bestFit="1" customWidth="1"/>
  </cols>
  <sheetData>
    <row r="2" spans="4:14" ht="18.75" x14ac:dyDescent="0.3">
      <c r="D2" s="98" t="s">
        <v>54</v>
      </c>
      <c r="E2" s="98"/>
      <c r="F2" s="98"/>
      <c r="G2" s="98"/>
      <c r="H2" s="98"/>
      <c r="I2" s="98"/>
      <c r="J2" s="98"/>
      <c r="K2" s="98"/>
      <c r="L2" s="98"/>
      <c r="M2" s="98"/>
      <c r="N2" s="98"/>
    </row>
    <row r="3" spans="4:14" x14ac:dyDescent="0.25">
      <c r="D3" s="99" t="s">
        <v>7</v>
      </c>
      <c r="E3" s="99"/>
      <c r="F3" s="99"/>
      <c r="G3" s="99"/>
      <c r="H3" s="99"/>
      <c r="I3" s="99"/>
      <c r="J3" s="99"/>
      <c r="K3" s="99"/>
      <c r="L3" s="99"/>
      <c r="M3" s="99"/>
      <c r="N3" s="99"/>
    </row>
    <row r="4" spans="4:14" x14ac:dyDescent="0.25">
      <c r="D4" s="99" t="s">
        <v>53</v>
      </c>
      <c r="E4" s="99"/>
      <c r="F4" s="99"/>
      <c r="G4" s="99"/>
      <c r="H4" s="99"/>
      <c r="I4" s="99"/>
      <c r="J4" s="99"/>
      <c r="K4" s="99"/>
      <c r="L4" s="99"/>
      <c r="M4" s="99"/>
      <c r="N4" s="99"/>
    </row>
    <row r="5" spans="4:14" x14ac:dyDescent="0.25">
      <c r="D5" s="99" t="s">
        <v>57</v>
      </c>
      <c r="E5" s="99"/>
      <c r="F5" s="99"/>
      <c r="G5" s="99"/>
      <c r="H5" s="99"/>
      <c r="I5" s="99"/>
      <c r="J5" s="99"/>
      <c r="K5" s="99"/>
      <c r="L5" s="99"/>
      <c r="M5" s="99"/>
      <c r="N5" s="99"/>
    </row>
    <row r="6" spans="4:14" x14ac:dyDescent="0.25">
      <c r="D6" s="99" t="s">
        <v>6</v>
      </c>
      <c r="E6" s="99"/>
      <c r="F6" s="99"/>
      <c r="G6" s="99"/>
      <c r="H6" s="99"/>
      <c r="I6" s="99"/>
      <c r="J6" s="99"/>
      <c r="K6" s="99"/>
      <c r="L6" s="99"/>
      <c r="M6" s="99"/>
      <c r="N6" s="99"/>
    </row>
    <row r="8" spans="4:14" ht="45" x14ac:dyDescent="0.25">
      <c r="D8" s="6" t="s">
        <v>3</v>
      </c>
      <c r="E8" s="7" t="s">
        <v>4</v>
      </c>
      <c r="F8" s="7" t="s">
        <v>5</v>
      </c>
      <c r="G8" s="10" t="s">
        <v>1</v>
      </c>
      <c r="H8" s="7" t="s">
        <v>2</v>
      </c>
    </row>
    <row r="9" spans="4:14" x14ac:dyDescent="0.25">
      <c r="D9" s="31">
        <v>1</v>
      </c>
      <c r="E9" s="12">
        <v>301</v>
      </c>
      <c r="F9" s="5">
        <v>67081.539999999994</v>
      </c>
      <c r="G9" s="9">
        <v>42492</v>
      </c>
      <c r="H9" s="4">
        <v>66.947644710578842</v>
      </c>
      <c r="L9" s="13"/>
      <c r="M9" s="13">
        <f>E9-E108</f>
        <v>251</v>
      </c>
    </row>
    <row r="10" spans="4:14" x14ac:dyDescent="0.25">
      <c r="D10" s="31">
        <v>2</v>
      </c>
      <c r="E10" s="12">
        <v>301</v>
      </c>
      <c r="F10" s="5">
        <v>32443.19</v>
      </c>
      <c r="G10" s="9">
        <v>43084</v>
      </c>
      <c r="H10" s="4">
        <v>0.30491433351190306</v>
      </c>
      <c r="J10" s="3" t="s">
        <v>58</v>
      </c>
      <c r="K10" s="3"/>
      <c r="L10" s="97">
        <f>E9-E108</f>
        <v>251</v>
      </c>
      <c r="M10" s="97"/>
      <c r="N10" s="13">
        <f>E9-E108</f>
        <v>251</v>
      </c>
    </row>
    <row r="11" spans="4:14" x14ac:dyDescent="0.25">
      <c r="D11" s="26">
        <v>1</v>
      </c>
      <c r="E11" s="25">
        <v>281.39999999999998</v>
      </c>
      <c r="F11" s="5">
        <v>53304.9</v>
      </c>
      <c r="G11" s="9">
        <v>42493</v>
      </c>
      <c r="H11" s="4">
        <v>53.198502994011974</v>
      </c>
      <c r="J11" s="96" t="s">
        <v>59</v>
      </c>
      <c r="K11" s="96"/>
      <c r="L11" s="96"/>
      <c r="M11" s="3">
        <f>3.322*(LOG(100))+1</f>
        <v>7.6440000000000001</v>
      </c>
      <c r="N11" s="15">
        <v>8</v>
      </c>
    </row>
    <row r="12" spans="4:14" x14ac:dyDescent="0.25">
      <c r="D12" s="26">
        <v>2</v>
      </c>
      <c r="E12" s="25">
        <v>281.16000000000003</v>
      </c>
      <c r="F12" s="5">
        <v>17783.47</v>
      </c>
      <c r="G12" s="9">
        <v>42374</v>
      </c>
      <c r="H12" s="4">
        <v>18.070244784733724</v>
      </c>
      <c r="J12" s="96" t="s">
        <v>60</v>
      </c>
      <c r="K12" s="96"/>
      <c r="L12" s="96"/>
      <c r="M12" s="65">
        <f>L10/M11</f>
        <v>32.836211407639979</v>
      </c>
      <c r="N12" t="s">
        <v>87</v>
      </c>
    </row>
    <row r="13" spans="4:14" x14ac:dyDescent="0.25">
      <c r="D13" s="26">
        <v>3</v>
      </c>
      <c r="E13" s="25">
        <v>281</v>
      </c>
      <c r="F13" s="5">
        <v>177935.94</v>
      </c>
      <c r="G13" s="9">
        <v>43676</v>
      </c>
      <c r="H13" s="4">
        <v>14.133116759332804</v>
      </c>
      <c r="J13" s="3" t="s">
        <v>70</v>
      </c>
      <c r="K13" s="3"/>
      <c r="L13" s="96">
        <v>50</v>
      </c>
      <c r="M13" s="96"/>
    </row>
    <row r="14" spans="4:14" x14ac:dyDescent="0.25">
      <c r="D14" s="27">
        <v>1</v>
      </c>
      <c r="E14" s="20">
        <v>247</v>
      </c>
      <c r="F14" s="5">
        <v>9716599.1899999995</v>
      </c>
      <c r="G14" s="9">
        <v>43259</v>
      </c>
      <c r="H14" s="4">
        <v>3.2067984125412541</v>
      </c>
    </row>
    <row r="15" spans="4:14" x14ac:dyDescent="0.25">
      <c r="D15" s="27">
        <v>2</v>
      </c>
      <c r="E15" s="20">
        <v>243</v>
      </c>
      <c r="F15" s="5">
        <v>144032.92000000001</v>
      </c>
      <c r="G15" s="9">
        <v>43521</v>
      </c>
      <c r="H15" s="4">
        <v>39.931499861380651</v>
      </c>
    </row>
    <row r="16" spans="4:14" x14ac:dyDescent="0.25">
      <c r="D16" s="27">
        <v>3</v>
      </c>
      <c r="E16" s="20">
        <v>240</v>
      </c>
      <c r="F16" s="5">
        <v>680833.33</v>
      </c>
      <c r="G16" s="9">
        <v>42416</v>
      </c>
      <c r="H16" s="4">
        <v>624.81262962759013</v>
      </c>
    </row>
    <row r="17" spans="4:8" x14ac:dyDescent="0.25">
      <c r="D17" s="27">
        <v>4</v>
      </c>
      <c r="E17" s="20">
        <v>240</v>
      </c>
      <c r="F17" s="5">
        <v>41666.67</v>
      </c>
      <c r="G17" s="9">
        <v>43675</v>
      </c>
      <c r="H17" s="4">
        <v>3.3095051628276408</v>
      </c>
    </row>
    <row r="18" spans="4:8" x14ac:dyDescent="0.25">
      <c r="D18" s="27">
        <v>5</v>
      </c>
      <c r="E18" s="20">
        <v>223</v>
      </c>
      <c r="F18" s="5">
        <v>6726.46</v>
      </c>
      <c r="G18" s="9">
        <v>43441</v>
      </c>
      <c r="H18" s="4">
        <v>8.4080750000000002</v>
      </c>
    </row>
    <row r="19" spans="4:8" x14ac:dyDescent="0.25">
      <c r="D19" s="24">
        <v>1</v>
      </c>
      <c r="E19" s="23">
        <v>215</v>
      </c>
      <c r="F19" s="5">
        <v>23255.81</v>
      </c>
      <c r="G19" s="9">
        <v>42374</v>
      </c>
      <c r="H19" s="4">
        <v>23.630831292613781</v>
      </c>
    </row>
    <row r="20" spans="4:8" x14ac:dyDescent="0.25">
      <c r="D20" s="24">
        <v>2</v>
      </c>
      <c r="E20" s="23">
        <v>211</v>
      </c>
      <c r="F20" s="5">
        <v>94786.73</v>
      </c>
      <c r="G20" s="9">
        <v>42424</v>
      </c>
      <c r="H20" s="4">
        <v>86.987436448066362</v>
      </c>
    </row>
    <row r="21" spans="4:8" x14ac:dyDescent="0.25">
      <c r="D21" s="24">
        <v>3</v>
      </c>
      <c r="E21" s="23">
        <v>208.47</v>
      </c>
      <c r="F21" s="5">
        <v>135693.39000000001</v>
      </c>
      <c r="G21" s="9">
        <v>42443</v>
      </c>
      <c r="H21" s="4">
        <v>117.99425217391305</v>
      </c>
    </row>
    <row r="22" spans="4:8" x14ac:dyDescent="0.25">
      <c r="D22" s="24">
        <v>4</v>
      </c>
      <c r="E22" s="23">
        <v>208.47</v>
      </c>
      <c r="F22" s="5">
        <v>28781.119999999999</v>
      </c>
      <c r="G22" s="9">
        <v>42472</v>
      </c>
      <c r="H22" s="4">
        <v>25.803869533253238</v>
      </c>
    </row>
    <row r="23" spans="4:8" x14ac:dyDescent="0.25">
      <c r="D23" s="24">
        <v>5</v>
      </c>
      <c r="E23" s="23">
        <v>208.47</v>
      </c>
      <c r="F23" s="5">
        <v>3837482.61</v>
      </c>
      <c r="G23" s="9">
        <v>43242</v>
      </c>
      <c r="H23" s="4">
        <v>1.9091953283582088</v>
      </c>
    </row>
    <row r="24" spans="4:8" x14ac:dyDescent="0.25">
      <c r="D24" s="24">
        <v>6</v>
      </c>
      <c r="E24" s="23">
        <v>205</v>
      </c>
      <c r="F24" s="5">
        <v>6023560.9800000004</v>
      </c>
      <c r="G24" s="9">
        <v>43237</v>
      </c>
      <c r="H24" s="4">
        <v>2.9967965074626868</v>
      </c>
    </row>
    <row r="25" spans="4:8" x14ac:dyDescent="0.25">
      <c r="D25" s="24">
        <v>7</v>
      </c>
      <c r="E25" s="23">
        <v>203</v>
      </c>
      <c r="F25" s="5">
        <v>35892.839999999997</v>
      </c>
      <c r="G25" s="9">
        <v>42404</v>
      </c>
      <c r="H25" s="4">
        <v>32.939485711139248</v>
      </c>
    </row>
    <row r="26" spans="4:8" x14ac:dyDescent="0.25">
      <c r="D26" s="24">
        <v>8</v>
      </c>
      <c r="E26" s="23">
        <v>202</v>
      </c>
      <c r="F26" s="5">
        <v>143500</v>
      </c>
      <c r="G26" s="9">
        <v>42710</v>
      </c>
      <c r="H26" s="4">
        <v>44.84375</v>
      </c>
    </row>
    <row r="27" spans="4:8" x14ac:dyDescent="0.25">
      <c r="D27" s="24">
        <v>9</v>
      </c>
      <c r="E27" s="23">
        <v>197</v>
      </c>
      <c r="F27" s="5">
        <v>253807.11</v>
      </c>
      <c r="G27" s="9">
        <v>43629</v>
      </c>
      <c r="H27" s="4">
        <v>31.039147609147609</v>
      </c>
    </row>
    <row r="28" spans="4:8" x14ac:dyDescent="0.25">
      <c r="D28" s="24">
        <v>10</v>
      </c>
      <c r="E28" s="23">
        <v>193</v>
      </c>
      <c r="F28" s="5">
        <v>9715025.9100000001</v>
      </c>
      <c r="G28" s="9">
        <v>43284</v>
      </c>
      <c r="H28" s="4">
        <v>2.4814880996168585</v>
      </c>
    </row>
    <row r="29" spans="4:8" x14ac:dyDescent="0.25">
      <c r="D29" s="28">
        <v>1</v>
      </c>
      <c r="E29" s="19">
        <v>179.45</v>
      </c>
      <c r="F29" s="5">
        <v>1671774.87</v>
      </c>
      <c r="G29" s="9">
        <v>42937</v>
      </c>
      <c r="H29" s="4">
        <v>133.3898404212878</v>
      </c>
    </row>
    <row r="30" spans="4:8" x14ac:dyDescent="0.25">
      <c r="D30" s="28">
        <v>2</v>
      </c>
      <c r="E30" s="19">
        <v>175</v>
      </c>
      <c r="F30" s="5">
        <v>571.42999999999995</v>
      </c>
      <c r="G30" s="9">
        <v>43437</v>
      </c>
      <c r="H30" s="4">
        <v>0.71428749999999996</v>
      </c>
    </row>
    <row r="31" spans="4:8" x14ac:dyDescent="0.25">
      <c r="D31" s="28">
        <v>3</v>
      </c>
      <c r="E31" s="19">
        <v>170</v>
      </c>
      <c r="F31" s="5">
        <v>823529.41</v>
      </c>
      <c r="G31" s="9">
        <v>42688</v>
      </c>
      <c r="H31" s="4">
        <v>184.22240341811511</v>
      </c>
    </row>
    <row r="32" spans="4:8" x14ac:dyDescent="0.25">
      <c r="D32" s="28">
        <v>4</v>
      </c>
      <c r="E32" s="19">
        <v>161.25</v>
      </c>
      <c r="F32" s="5">
        <v>69549.399999999994</v>
      </c>
      <c r="G32" s="9">
        <v>42428</v>
      </c>
      <c r="H32" s="4">
        <v>63.826698236147045</v>
      </c>
    </row>
    <row r="33" spans="4:8" x14ac:dyDescent="0.25">
      <c r="D33" s="28">
        <v>5</v>
      </c>
      <c r="E33" s="19">
        <v>158</v>
      </c>
      <c r="F33" s="5">
        <v>240506.33</v>
      </c>
      <c r="G33" s="9">
        <v>42543</v>
      </c>
      <c r="H33" s="4">
        <v>220.96019146316812</v>
      </c>
    </row>
    <row r="34" spans="4:8" x14ac:dyDescent="0.25">
      <c r="D34" s="28">
        <v>6</v>
      </c>
      <c r="E34" s="19">
        <v>158</v>
      </c>
      <c r="F34" s="5">
        <v>4556962.03</v>
      </c>
      <c r="G34" s="9">
        <v>43294</v>
      </c>
      <c r="H34" s="4">
        <v>1.1639749757343552</v>
      </c>
    </row>
    <row r="35" spans="4:8" x14ac:dyDescent="0.25">
      <c r="D35" s="28">
        <v>7</v>
      </c>
      <c r="E35" s="19">
        <v>152</v>
      </c>
      <c r="F35" s="5">
        <v>657894.74</v>
      </c>
      <c r="G35" s="9">
        <v>42919</v>
      </c>
      <c r="H35" s="4">
        <v>52.492997686108673</v>
      </c>
    </row>
    <row r="36" spans="4:8" x14ac:dyDescent="0.25">
      <c r="D36" s="29">
        <v>1</v>
      </c>
      <c r="E36" s="21">
        <v>139</v>
      </c>
      <c r="F36" s="5">
        <v>28776.98</v>
      </c>
      <c r="G36" s="9">
        <v>42537</v>
      </c>
      <c r="H36" s="4">
        <v>26.438252209543759</v>
      </c>
    </row>
    <row r="37" spans="4:8" x14ac:dyDescent="0.25">
      <c r="D37" s="29">
        <v>2</v>
      </c>
      <c r="E37" s="21">
        <v>135.19999999999999</v>
      </c>
      <c r="F37" s="5">
        <v>1635355.03</v>
      </c>
      <c r="G37" s="9">
        <v>42908</v>
      </c>
      <c r="H37" s="4">
        <v>199.43354024390246</v>
      </c>
    </row>
    <row r="38" spans="4:8" x14ac:dyDescent="0.25">
      <c r="D38" s="29">
        <v>3</v>
      </c>
      <c r="E38" s="21">
        <v>135</v>
      </c>
      <c r="F38" s="5">
        <v>214074.07</v>
      </c>
      <c r="G38" s="9">
        <v>43591</v>
      </c>
      <c r="H38" s="4">
        <v>32.162570612980772</v>
      </c>
    </row>
    <row r="39" spans="4:8" x14ac:dyDescent="0.25">
      <c r="D39" s="29">
        <v>4</v>
      </c>
      <c r="E39" s="21">
        <v>134</v>
      </c>
      <c r="F39" s="5">
        <v>1492537.31</v>
      </c>
      <c r="G39" s="9">
        <v>42521</v>
      </c>
      <c r="H39" s="4">
        <v>1489.5581936127744</v>
      </c>
    </row>
    <row r="40" spans="4:8" x14ac:dyDescent="0.25">
      <c r="D40" s="29">
        <v>5</v>
      </c>
      <c r="E40" s="21">
        <v>134</v>
      </c>
      <c r="F40" s="5">
        <v>8320.9</v>
      </c>
      <c r="G40" s="9">
        <v>42493</v>
      </c>
      <c r="H40" s="4">
        <v>8.3042914171656683</v>
      </c>
    </row>
    <row r="41" spans="4:8" x14ac:dyDescent="0.25">
      <c r="D41" s="29">
        <v>6</v>
      </c>
      <c r="E41" s="21">
        <v>133</v>
      </c>
      <c r="F41" s="5">
        <v>1127819.55</v>
      </c>
      <c r="G41" s="9">
        <v>42606</v>
      </c>
      <c r="H41" s="4">
        <v>983.51781603181246</v>
      </c>
    </row>
    <row r="42" spans="4:8" x14ac:dyDescent="0.25">
      <c r="D42" s="29">
        <v>7</v>
      </c>
      <c r="E42" s="21">
        <v>131</v>
      </c>
      <c r="F42" s="5">
        <v>122748.09</v>
      </c>
      <c r="G42" s="9">
        <v>42598</v>
      </c>
      <c r="H42" s="4">
        <v>107.04277417329426</v>
      </c>
    </row>
    <row r="43" spans="4:8" x14ac:dyDescent="0.25">
      <c r="D43" s="29">
        <v>8</v>
      </c>
      <c r="E43" s="21">
        <v>131</v>
      </c>
      <c r="F43" s="5">
        <v>26790.71</v>
      </c>
      <c r="G43" s="9">
        <v>42397</v>
      </c>
      <c r="H43" s="4">
        <v>27.2227348012966</v>
      </c>
    </row>
    <row r="44" spans="4:8" x14ac:dyDescent="0.25">
      <c r="D44" s="29">
        <v>9</v>
      </c>
      <c r="E44" s="21">
        <v>131</v>
      </c>
      <c r="F44" s="5">
        <v>20458.02</v>
      </c>
      <c r="G44" s="9">
        <v>42412</v>
      </c>
      <c r="H44" s="4">
        <v>18.774682010902481</v>
      </c>
    </row>
    <row r="45" spans="4:8" x14ac:dyDescent="0.25">
      <c r="D45" s="29">
        <v>10</v>
      </c>
      <c r="E45" s="21">
        <v>131</v>
      </c>
      <c r="F45" s="5">
        <v>59770.99</v>
      </c>
      <c r="G45" s="9">
        <v>42832</v>
      </c>
      <c r="H45" s="4">
        <v>12.901141808763199</v>
      </c>
    </row>
    <row r="46" spans="4:8" x14ac:dyDescent="0.25">
      <c r="D46" s="29">
        <v>11</v>
      </c>
      <c r="E46" s="21">
        <v>131</v>
      </c>
      <c r="F46" s="5">
        <v>59770.99</v>
      </c>
      <c r="G46" s="9">
        <v>42832</v>
      </c>
      <c r="H46" s="4">
        <v>12.901141808763221</v>
      </c>
    </row>
    <row r="47" spans="4:8" x14ac:dyDescent="0.25">
      <c r="D47" s="29">
        <v>12</v>
      </c>
      <c r="E47" s="21">
        <v>131</v>
      </c>
      <c r="F47" s="5">
        <v>13740458.02</v>
      </c>
      <c r="G47" s="9">
        <v>43294</v>
      </c>
      <c r="H47" s="4">
        <v>3.5096955351213279</v>
      </c>
    </row>
    <row r="48" spans="4:8" x14ac:dyDescent="0.25">
      <c r="D48" s="29">
        <v>13</v>
      </c>
      <c r="E48" s="21">
        <v>128</v>
      </c>
      <c r="F48" s="5">
        <v>609375</v>
      </c>
      <c r="G48" s="9">
        <v>43245</v>
      </c>
      <c r="H48" s="4">
        <v>0.30317164179104478</v>
      </c>
    </row>
    <row r="49" spans="4:8" x14ac:dyDescent="0.25">
      <c r="D49" s="29">
        <v>14</v>
      </c>
      <c r="E49" s="21">
        <v>121</v>
      </c>
      <c r="F49" s="5">
        <v>371900.83</v>
      </c>
      <c r="G49" s="9">
        <v>42522</v>
      </c>
      <c r="H49" s="4">
        <v>341.67615713944474</v>
      </c>
    </row>
    <row r="50" spans="4:8" x14ac:dyDescent="0.25">
      <c r="D50" s="29">
        <v>15</v>
      </c>
      <c r="E50" s="21">
        <v>121</v>
      </c>
      <c r="F50" s="5">
        <v>217745.45</v>
      </c>
      <c r="G50" s="9">
        <v>42472</v>
      </c>
      <c r="H50" s="4">
        <v>195.22086643117143</v>
      </c>
    </row>
    <row r="51" spans="4:8" x14ac:dyDescent="0.25">
      <c r="D51" s="29">
        <v>16</v>
      </c>
      <c r="E51" s="21">
        <v>121</v>
      </c>
      <c r="F51" s="5">
        <v>59385.120000000003</v>
      </c>
      <c r="G51" s="9">
        <v>42472</v>
      </c>
      <c r="H51" s="4">
        <v>53.242052036077389</v>
      </c>
    </row>
    <row r="52" spans="4:8" x14ac:dyDescent="0.25">
      <c r="D52" s="29">
        <v>17</v>
      </c>
      <c r="E52" s="21">
        <v>121</v>
      </c>
      <c r="F52" s="5">
        <v>44009.17</v>
      </c>
      <c r="G52" s="9">
        <v>42544</v>
      </c>
      <c r="H52" s="4">
        <v>40.432510151957807</v>
      </c>
    </row>
    <row r="53" spans="4:8" x14ac:dyDescent="0.25">
      <c r="D53" s="29">
        <v>18</v>
      </c>
      <c r="E53" s="21">
        <v>121</v>
      </c>
      <c r="F53" s="5">
        <v>35018.21</v>
      </c>
      <c r="G53" s="9">
        <v>42507</v>
      </c>
      <c r="H53" s="4">
        <v>34.948313373253491</v>
      </c>
    </row>
    <row r="54" spans="4:8" x14ac:dyDescent="0.25">
      <c r="D54" s="29">
        <v>19</v>
      </c>
      <c r="E54" s="21">
        <v>121</v>
      </c>
      <c r="F54" s="5">
        <v>29752.07</v>
      </c>
      <c r="G54" s="9">
        <v>42566</v>
      </c>
      <c r="H54" s="4">
        <v>27.825696996904313</v>
      </c>
    </row>
    <row r="55" spans="4:8" x14ac:dyDescent="0.25">
      <c r="D55" s="29">
        <v>20</v>
      </c>
      <c r="E55" s="21">
        <v>121</v>
      </c>
      <c r="F55" s="5">
        <v>27586.69</v>
      </c>
      <c r="G55" s="9">
        <v>42492</v>
      </c>
      <c r="H55" s="4">
        <v>27.531626746506983</v>
      </c>
    </row>
    <row r="56" spans="4:8" x14ac:dyDescent="0.25">
      <c r="D56" s="29">
        <v>21</v>
      </c>
      <c r="E56" s="21">
        <v>121</v>
      </c>
      <c r="F56" s="5">
        <v>30511.65</v>
      </c>
      <c r="G56" s="9">
        <v>42474</v>
      </c>
      <c r="H56" s="4">
        <v>27.35538560849217</v>
      </c>
    </row>
    <row r="57" spans="4:8" x14ac:dyDescent="0.25">
      <c r="D57" s="29">
        <v>22</v>
      </c>
      <c r="E57" s="21">
        <v>121</v>
      </c>
      <c r="F57" s="5">
        <v>12793.39</v>
      </c>
      <c r="G57" s="9">
        <v>42558</v>
      </c>
      <c r="H57" s="4">
        <v>11.965049615143608</v>
      </c>
    </row>
    <row r="58" spans="4:8" x14ac:dyDescent="0.25">
      <c r="D58" s="29">
        <v>23</v>
      </c>
      <c r="E58" s="21">
        <v>121</v>
      </c>
      <c r="F58" s="5">
        <v>31173.55</v>
      </c>
      <c r="G58" s="9">
        <v>42821</v>
      </c>
      <c r="H58" s="4">
        <v>7.4011277302943972</v>
      </c>
    </row>
    <row r="59" spans="4:8" x14ac:dyDescent="0.25">
      <c r="D59" s="29">
        <v>24</v>
      </c>
      <c r="E59" s="21">
        <v>121</v>
      </c>
      <c r="F59" s="5">
        <v>4589008.26</v>
      </c>
      <c r="G59" s="9">
        <v>43262</v>
      </c>
      <c r="H59" s="4">
        <v>1.5145241782178218</v>
      </c>
    </row>
    <row r="60" spans="4:8" x14ac:dyDescent="0.25">
      <c r="D60" s="29">
        <v>25</v>
      </c>
      <c r="E60" s="21">
        <v>121</v>
      </c>
      <c r="F60" s="5">
        <v>53107.44</v>
      </c>
      <c r="G60" s="9">
        <v>43084</v>
      </c>
      <c r="H60" s="4">
        <v>0.49912538415992336</v>
      </c>
    </row>
    <row r="61" spans="4:8" x14ac:dyDescent="0.25">
      <c r="D61" s="29">
        <v>26</v>
      </c>
      <c r="E61" s="21">
        <v>121</v>
      </c>
      <c r="F61" s="5">
        <v>440091.82</v>
      </c>
      <c r="G61" s="9">
        <v>43256</v>
      </c>
      <c r="H61" s="4">
        <v>0.14524482508250824</v>
      </c>
    </row>
    <row r="62" spans="4:8" x14ac:dyDescent="0.25">
      <c r="D62" s="28">
        <v>1</v>
      </c>
      <c r="E62" s="19">
        <v>113</v>
      </c>
      <c r="F62" s="5">
        <v>123893.81</v>
      </c>
      <c r="G62" s="9">
        <v>43399</v>
      </c>
      <c r="H62" s="4">
        <v>514.38100971518725</v>
      </c>
    </row>
    <row r="63" spans="4:8" x14ac:dyDescent="0.25">
      <c r="D63" s="28">
        <v>2</v>
      </c>
      <c r="E63" s="19">
        <v>113</v>
      </c>
      <c r="F63" s="5">
        <v>132743.35999999999</v>
      </c>
      <c r="G63" s="9">
        <v>43662</v>
      </c>
      <c r="H63" s="4">
        <v>10.543555202541699</v>
      </c>
    </row>
    <row r="64" spans="4:8" x14ac:dyDescent="0.25">
      <c r="D64" s="28">
        <v>3</v>
      </c>
      <c r="E64" s="19">
        <v>113</v>
      </c>
      <c r="F64" s="5">
        <v>35398.230000000003</v>
      </c>
      <c r="G64" s="9">
        <v>43588</v>
      </c>
      <c r="H64" s="4">
        <v>5.3182436899038468</v>
      </c>
    </row>
    <row r="65" spans="4:8" x14ac:dyDescent="0.25">
      <c r="D65" s="28">
        <v>4</v>
      </c>
      <c r="E65" s="19">
        <v>109</v>
      </c>
      <c r="F65" s="5">
        <v>5504587.1600000001</v>
      </c>
      <c r="G65" s="9">
        <v>43081</v>
      </c>
      <c r="H65" s="4">
        <v>51.734355504177593</v>
      </c>
    </row>
    <row r="66" spans="4:8" x14ac:dyDescent="0.25">
      <c r="D66" s="28">
        <v>5</v>
      </c>
      <c r="E66" s="19">
        <v>109</v>
      </c>
      <c r="F66" s="5">
        <v>412844.04</v>
      </c>
      <c r="G66" s="9">
        <v>42891</v>
      </c>
      <c r="H66" s="4">
        <v>50.346834146341457</v>
      </c>
    </row>
    <row r="67" spans="4:8" x14ac:dyDescent="0.25">
      <c r="D67" s="28">
        <v>6</v>
      </c>
      <c r="E67" s="19">
        <v>109</v>
      </c>
      <c r="F67" s="5">
        <v>103970.27</v>
      </c>
      <c r="G67" s="9">
        <v>43587</v>
      </c>
      <c r="H67" s="4">
        <v>15.620533353365385</v>
      </c>
    </row>
    <row r="68" spans="4:8" x14ac:dyDescent="0.25">
      <c r="D68" s="28">
        <v>7</v>
      </c>
      <c r="E68" s="19">
        <v>109</v>
      </c>
      <c r="F68" s="5">
        <v>4587155.96</v>
      </c>
      <c r="G68" s="9">
        <v>43263</v>
      </c>
      <c r="H68" s="4">
        <v>1.5139128580858086</v>
      </c>
    </row>
    <row r="69" spans="4:8" x14ac:dyDescent="0.25">
      <c r="D69" s="28">
        <v>8</v>
      </c>
      <c r="E69" s="19">
        <v>108</v>
      </c>
      <c r="F69" s="5">
        <v>925925.93</v>
      </c>
      <c r="G69" s="9">
        <v>42445</v>
      </c>
      <c r="H69" s="4">
        <v>805.15298260869565</v>
      </c>
    </row>
    <row r="70" spans="4:8" x14ac:dyDescent="0.25">
      <c r="D70" s="28">
        <v>9</v>
      </c>
      <c r="E70" s="19">
        <v>108</v>
      </c>
      <c r="F70" s="5">
        <v>166666.67000000001</v>
      </c>
      <c r="G70" s="9">
        <v>42415</v>
      </c>
      <c r="H70" s="4">
        <v>152.95291191747884</v>
      </c>
    </row>
    <row r="71" spans="4:8" x14ac:dyDescent="0.25">
      <c r="D71" s="28">
        <v>10</v>
      </c>
      <c r="E71" s="19">
        <v>96</v>
      </c>
      <c r="F71" s="5">
        <v>1041666.67</v>
      </c>
      <c r="G71" s="9">
        <v>43616</v>
      </c>
      <c r="H71" s="4">
        <v>156.50040114182693</v>
      </c>
    </row>
    <row r="72" spans="4:8" x14ac:dyDescent="0.25">
      <c r="D72" s="28">
        <v>11</v>
      </c>
      <c r="E72" s="19">
        <v>93.3</v>
      </c>
      <c r="F72" s="5">
        <v>1929260.45</v>
      </c>
      <c r="G72" s="9">
        <v>42922</v>
      </c>
      <c r="H72" s="4">
        <v>153.93444905449613</v>
      </c>
    </row>
    <row r="73" spans="4:8" x14ac:dyDescent="0.25">
      <c r="D73" s="28">
        <v>12</v>
      </c>
      <c r="E73" s="19">
        <v>92</v>
      </c>
      <c r="F73" s="5">
        <v>108695.65</v>
      </c>
      <c r="G73" s="9">
        <v>42508</v>
      </c>
      <c r="H73" s="4">
        <v>108.47869261477045</v>
      </c>
    </row>
    <row r="74" spans="4:8" x14ac:dyDescent="0.25">
      <c r="D74" s="28">
        <v>13</v>
      </c>
      <c r="E74" s="19">
        <v>92</v>
      </c>
      <c r="F74" s="5">
        <v>65217.39</v>
      </c>
      <c r="G74" s="9">
        <v>43507</v>
      </c>
      <c r="H74" s="4">
        <v>18.080784585528139</v>
      </c>
    </row>
    <row r="75" spans="4:8" x14ac:dyDescent="0.25">
      <c r="D75" s="28">
        <v>14</v>
      </c>
      <c r="E75" s="19">
        <v>91.35</v>
      </c>
      <c r="F75" s="5">
        <v>207452.11</v>
      </c>
      <c r="G75" s="9">
        <v>42615</v>
      </c>
      <c r="H75" s="4">
        <v>166.73399988747877</v>
      </c>
    </row>
    <row r="76" spans="4:8" x14ac:dyDescent="0.25">
      <c r="D76" s="28">
        <v>15</v>
      </c>
      <c r="E76" s="19">
        <v>91</v>
      </c>
      <c r="F76" s="5">
        <v>172115.38</v>
      </c>
      <c r="G76" s="9">
        <v>42506</v>
      </c>
      <c r="H76" s="4">
        <v>171.77183632734531</v>
      </c>
    </row>
    <row r="77" spans="4:8" x14ac:dyDescent="0.25">
      <c r="D77" s="28">
        <v>16</v>
      </c>
      <c r="E77" s="19">
        <v>91</v>
      </c>
      <c r="F77" s="5">
        <v>51209.14</v>
      </c>
      <c r="G77" s="9">
        <v>42544</v>
      </c>
      <c r="H77" s="4">
        <v>47.047332929092477</v>
      </c>
    </row>
    <row r="78" spans="4:8" x14ac:dyDescent="0.25">
      <c r="D78" s="28">
        <v>17</v>
      </c>
      <c r="E78" s="19">
        <v>91</v>
      </c>
      <c r="F78" s="5">
        <v>35101.21</v>
      </c>
      <c r="G78" s="9">
        <v>42506</v>
      </c>
      <c r="H78" s="4">
        <v>35.031147704590815</v>
      </c>
    </row>
    <row r="79" spans="4:8" x14ac:dyDescent="0.25">
      <c r="D79" s="28">
        <v>18</v>
      </c>
      <c r="E79" s="19">
        <v>91</v>
      </c>
      <c r="F79" s="5">
        <v>32967.03</v>
      </c>
      <c r="G79" s="9">
        <v>42506</v>
      </c>
      <c r="H79" s="4">
        <v>32.901227544910178</v>
      </c>
    </row>
    <row r="80" spans="4:8" x14ac:dyDescent="0.25">
      <c r="D80" s="28">
        <v>19</v>
      </c>
      <c r="E80" s="19">
        <v>91</v>
      </c>
      <c r="F80" s="5">
        <v>30092.66</v>
      </c>
      <c r="G80" s="9">
        <v>42506</v>
      </c>
      <c r="H80" s="4">
        <v>30.032594810379241</v>
      </c>
    </row>
    <row r="81" spans="4:8" x14ac:dyDescent="0.25">
      <c r="D81" s="28">
        <v>20</v>
      </c>
      <c r="E81" s="19">
        <v>91</v>
      </c>
      <c r="F81" s="5">
        <v>29997.25</v>
      </c>
      <c r="G81" s="9">
        <v>42520</v>
      </c>
      <c r="H81" s="4">
        <v>29.937375249500999</v>
      </c>
    </row>
    <row r="82" spans="4:8" x14ac:dyDescent="0.25">
      <c r="D82" s="28">
        <v>21</v>
      </c>
      <c r="E82" s="19">
        <v>91</v>
      </c>
      <c r="F82" s="5">
        <v>29505.49</v>
      </c>
      <c r="G82" s="9">
        <v>42515</v>
      </c>
      <c r="H82" s="4">
        <v>29.446596806387227</v>
      </c>
    </row>
    <row r="83" spans="4:8" x14ac:dyDescent="0.25">
      <c r="D83" s="28">
        <v>22</v>
      </c>
      <c r="E83" s="19">
        <v>91</v>
      </c>
      <c r="F83" s="5">
        <v>8398523.0800000001</v>
      </c>
      <c r="G83" s="9">
        <v>43277</v>
      </c>
      <c r="H83" s="4">
        <v>2.7717897953795378</v>
      </c>
    </row>
    <row r="84" spans="4:8" x14ac:dyDescent="0.25">
      <c r="D84" s="28">
        <v>23</v>
      </c>
      <c r="E84" s="19">
        <v>91</v>
      </c>
      <c r="F84" s="5">
        <v>7244168.7300000004</v>
      </c>
      <c r="G84" s="9">
        <v>43277</v>
      </c>
      <c r="H84" s="4">
        <v>2.3908147623762379</v>
      </c>
    </row>
    <row r="85" spans="4:8" x14ac:dyDescent="0.25">
      <c r="D85" s="28">
        <v>24</v>
      </c>
      <c r="E85" s="19">
        <v>91</v>
      </c>
      <c r="F85" s="5">
        <v>3675824.18</v>
      </c>
      <c r="G85" s="9">
        <v>43271</v>
      </c>
      <c r="H85" s="4">
        <v>1.2131432937293729</v>
      </c>
    </row>
    <row r="86" spans="4:8" x14ac:dyDescent="0.25">
      <c r="D86" s="28">
        <v>25</v>
      </c>
      <c r="E86" s="19">
        <v>90.19</v>
      </c>
      <c r="F86" s="5">
        <v>776139.26</v>
      </c>
      <c r="G86" s="9">
        <v>42627</v>
      </c>
      <c r="H86" s="4">
        <v>623.80085355366055</v>
      </c>
    </row>
    <row r="87" spans="4:8" x14ac:dyDescent="0.25">
      <c r="D87" s="28">
        <v>26</v>
      </c>
      <c r="E87" s="19">
        <v>90.19</v>
      </c>
      <c r="F87" s="5">
        <v>521122.08</v>
      </c>
      <c r="G87" s="9">
        <v>42418</v>
      </c>
      <c r="H87" s="4">
        <v>478.2428280381036</v>
      </c>
    </row>
    <row r="88" spans="4:8" x14ac:dyDescent="0.25">
      <c r="D88" s="28">
        <v>27</v>
      </c>
      <c r="E88" s="19">
        <v>90</v>
      </c>
      <c r="F88" s="5">
        <v>222222.22</v>
      </c>
      <c r="G88" s="9">
        <v>42348</v>
      </c>
      <c r="H88" s="4">
        <v>244.04469678666342</v>
      </c>
    </row>
    <row r="89" spans="4:8" x14ac:dyDescent="0.25">
      <c r="D89" s="28">
        <v>28</v>
      </c>
      <c r="E89" s="19">
        <v>87</v>
      </c>
      <c r="F89" s="5">
        <v>574712.64</v>
      </c>
      <c r="G89" s="9">
        <v>42471</v>
      </c>
      <c r="H89" s="4">
        <v>515.26174039340845</v>
      </c>
    </row>
    <row r="90" spans="4:8" x14ac:dyDescent="0.25">
      <c r="D90" s="28">
        <v>29</v>
      </c>
      <c r="E90" s="19">
        <v>86.27</v>
      </c>
      <c r="F90" s="5">
        <v>139098.18</v>
      </c>
      <c r="G90" s="9">
        <v>42850</v>
      </c>
      <c r="H90" s="4">
        <v>30.023349881286421</v>
      </c>
    </row>
    <row r="91" spans="4:8" x14ac:dyDescent="0.25">
      <c r="D91" s="28">
        <v>30</v>
      </c>
      <c r="E91" s="19">
        <v>85</v>
      </c>
      <c r="F91" s="5">
        <v>2588235.29</v>
      </c>
      <c r="G91" s="9">
        <v>42858</v>
      </c>
      <c r="H91" s="4">
        <v>400.34575251353442</v>
      </c>
    </row>
    <row r="92" spans="4:8" x14ac:dyDescent="0.25">
      <c r="D92" s="28">
        <v>31</v>
      </c>
      <c r="E92" s="19">
        <v>84</v>
      </c>
      <c r="F92" s="5">
        <v>20139470.239999998</v>
      </c>
      <c r="G92" s="9">
        <v>43234</v>
      </c>
      <c r="H92" s="4">
        <v>10.019636935323382</v>
      </c>
    </row>
    <row r="93" spans="4:8" x14ac:dyDescent="0.25">
      <c r="D93" s="30">
        <v>1</v>
      </c>
      <c r="E93" s="14">
        <v>80</v>
      </c>
      <c r="F93" s="5">
        <v>33686642.789999999</v>
      </c>
      <c r="G93" s="9">
        <v>43276</v>
      </c>
      <c r="H93" s="4">
        <v>11.117703891089109</v>
      </c>
    </row>
    <row r="94" spans="4:8" x14ac:dyDescent="0.25">
      <c r="D94" s="30">
        <v>2</v>
      </c>
      <c r="E94" s="14">
        <v>79.459999999999994</v>
      </c>
      <c r="F94" s="5">
        <v>629247.42000000004</v>
      </c>
      <c r="G94" s="9">
        <v>42586</v>
      </c>
      <c r="H94" s="4">
        <v>548.73676224361657</v>
      </c>
    </row>
    <row r="95" spans="4:8" x14ac:dyDescent="0.25">
      <c r="D95" s="30">
        <v>3</v>
      </c>
      <c r="E95" s="14">
        <v>79.459999999999994</v>
      </c>
      <c r="F95" s="5">
        <v>629247.42000000004</v>
      </c>
      <c r="G95" s="9">
        <v>42625</v>
      </c>
      <c r="H95" s="4">
        <v>505.74052611697385</v>
      </c>
    </row>
    <row r="96" spans="4:8" x14ac:dyDescent="0.25">
      <c r="D96" s="30">
        <v>4</v>
      </c>
      <c r="E96" s="14">
        <v>79.459999999999994</v>
      </c>
      <c r="F96" s="5">
        <v>1925497.11</v>
      </c>
      <c r="G96" s="9">
        <v>42831</v>
      </c>
      <c r="H96" s="4">
        <v>415.60481545434925</v>
      </c>
    </row>
    <row r="97" spans="4:8" x14ac:dyDescent="0.25">
      <c r="D97" s="30">
        <v>5</v>
      </c>
      <c r="E97" s="14">
        <v>79.459999999999994</v>
      </c>
      <c r="F97" s="5">
        <v>334428.39</v>
      </c>
      <c r="G97" s="9">
        <v>43084</v>
      </c>
      <c r="H97" s="4">
        <v>3.1430944258042688</v>
      </c>
    </row>
    <row r="98" spans="4:8" x14ac:dyDescent="0.25">
      <c r="D98" s="30">
        <v>6</v>
      </c>
      <c r="E98" s="14">
        <v>78</v>
      </c>
      <c r="F98" s="5">
        <v>384615.38</v>
      </c>
      <c r="G98" s="9">
        <v>42620</v>
      </c>
      <c r="H98" s="4">
        <v>309.12416714220268</v>
      </c>
    </row>
    <row r="99" spans="4:8" x14ac:dyDescent="0.25">
      <c r="D99" s="30">
        <v>7</v>
      </c>
      <c r="E99" s="14">
        <v>76</v>
      </c>
      <c r="F99" s="5">
        <v>66290.92</v>
      </c>
      <c r="G99" s="9">
        <v>43434</v>
      </c>
      <c r="H99" s="4">
        <v>133.89400121187637</v>
      </c>
    </row>
    <row r="100" spans="4:8" x14ac:dyDescent="0.25">
      <c r="D100" s="30">
        <v>8</v>
      </c>
      <c r="E100" s="14">
        <v>68</v>
      </c>
      <c r="F100" s="5">
        <v>73529.41</v>
      </c>
      <c r="G100" s="9">
        <v>43600</v>
      </c>
      <c r="H100" s="4">
        <v>11.047086838942308</v>
      </c>
    </row>
    <row r="101" spans="4:8" x14ac:dyDescent="0.25">
      <c r="D101" s="30">
        <v>9</v>
      </c>
      <c r="E101" s="14">
        <v>67</v>
      </c>
      <c r="F101" s="5">
        <v>171735.07</v>
      </c>
      <c r="G101" s="9">
        <v>42506</v>
      </c>
      <c r="H101" s="4">
        <v>171.39228542914174</v>
      </c>
    </row>
    <row r="102" spans="4:8" x14ac:dyDescent="0.25">
      <c r="D102" s="30">
        <v>10</v>
      </c>
      <c r="E102" s="14">
        <v>67</v>
      </c>
      <c r="F102" s="5">
        <v>89552.24</v>
      </c>
      <c r="G102" s="9">
        <v>42520</v>
      </c>
      <c r="H102" s="4">
        <v>89.373493013972066</v>
      </c>
    </row>
    <row r="103" spans="4:8" x14ac:dyDescent="0.25">
      <c r="D103" s="30">
        <v>11</v>
      </c>
      <c r="E103" s="14">
        <v>67</v>
      </c>
      <c r="F103" s="5">
        <v>41013.120000000003</v>
      </c>
      <c r="G103" s="9">
        <v>42520</v>
      </c>
      <c r="H103" s="4">
        <v>40.931257485029946</v>
      </c>
    </row>
    <row r="104" spans="4:8" x14ac:dyDescent="0.25">
      <c r="D104" s="30">
        <v>12</v>
      </c>
      <c r="E104" s="14">
        <v>67</v>
      </c>
      <c r="F104" s="5">
        <v>30443.21</v>
      </c>
      <c r="G104" s="9">
        <v>42506</v>
      </c>
      <c r="H104" s="4">
        <v>30.382445109780438</v>
      </c>
    </row>
    <row r="105" spans="4:8" x14ac:dyDescent="0.25">
      <c r="D105" s="30">
        <v>13</v>
      </c>
      <c r="E105" s="14">
        <v>67</v>
      </c>
      <c r="F105" s="5">
        <v>11194029.85</v>
      </c>
      <c r="G105" s="9">
        <v>43300</v>
      </c>
      <c r="H105" s="4">
        <v>2.8592668837803319</v>
      </c>
    </row>
    <row r="106" spans="4:8" x14ac:dyDescent="0.25">
      <c r="D106" s="30">
        <v>14</v>
      </c>
      <c r="E106" s="14">
        <v>60</v>
      </c>
      <c r="F106" s="5">
        <v>104583.33</v>
      </c>
      <c r="G106" s="9">
        <v>42712</v>
      </c>
      <c r="H106" s="4">
        <v>32.682290625</v>
      </c>
    </row>
    <row r="107" spans="4:8" x14ac:dyDescent="0.25">
      <c r="D107" s="30">
        <v>15</v>
      </c>
      <c r="E107" s="14">
        <v>60</v>
      </c>
      <c r="F107" s="5">
        <v>8333.33</v>
      </c>
      <c r="G107" s="9">
        <v>43420</v>
      </c>
      <c r="H107" s="4">
        <v>16.831609775802868</v>
      </c>
    </row>
    <row r="108" spans="4:8" x14ac:dyDescent="0.25">
      <c r="D108" s="30">
        <v>16</v>
      </c>
      <c r="E108" s="14">
        <v>50</v>
      </c>
      <c r="F108" s="5">
        <v>20000</v>
      </c>
      <c r="G108" s="9">
        <v>43564</v>
      </c>
      <c r="H108" s="4">
        <v>3.1670625494853524</v>
      </c>
    </row>
    <row r="111" spans="4:8" x14ac:dyDescent="0.25">
      <c r="E111" s="2"/>
      <c r="F111" s="8"/>
      <c r="G111" s="1"/>
      <c r="H111"/>
    </row>
    <row r="112" spans="4:8" x14ac:dyDescent="0.25">
      <c r="E112" s="2"/>
      <c r="F112" s="8"/>
      <c r="G112" s="1"/>
      <c r="H112"/>
    </row>
    <row r="113" spans="5:8" x14ac:dyDescent="0.25">
      <c r="E113" s="2"/>
      <c r="F113" s="8"/>
      <c r="G113" s="1"/>
      <c r="H113"/>
    </row>
    <row r="114" spans="5:8" x14ac:dyDescent="0.25">
      <c r="E114" s="2"/>
      <c r="F114" s="8"/>
      <c r="G114" s="1"/>
      <c r="H114"/>
    </row>
    <row r="115" spans="5:8" x14ac:dyDescent="0.25">
      <c r="E115" s="2"/>
      <c r="F115" s="8"/>
      <c r="G115" s="1"/>
      <c r="H115"/>
    </row>
  </sheetData>
  <autoFilter ref="D8:H108" xr:uid="{00000000-0009-0000-0000-000000000000}">
    <sortState xmlns:xlrd2="http://schemas.microsoft.com/office/spreadsheetml/2017/richdata2" ref="D9:H108">
      <sortCondition descending="1" ref="E8:E108"/>
    </sortState>
  </autoFilter>
  <mergeCells count="9">
    <mergeCell ref="L13:M13"/>
    <mergeCell ref="J11:L11"/>
    <mergeCell ref="L10:M10"/>
    <mergeCell ref="J12:L12"/>
    <mergeCell ref="D2:N2"/>
    <mergeCell ref="D3:N3"/>
    <mergeCell ref="D4:N4"/>
    <mergeCell ref="D5:N5"/>
    <mergeCell ref="D6:N6"/>
  </mergeCells>
  <printOptions horizontalCentered="1" verticalCentered="1"/>
  <pageMargins left="0.28000000000000003" right="0.3" top="0.43" bottom="0.38" header="0.31496062992125984" footer="0.31496062992125984"/>
  <pageSetup orientation="portrait" horizontalDpi="4294967294" verticalDpi="0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J17"/>
  <sheetViews>
    <sheetView tabSelected="1" workbookViewId="0">
      <selection activeCell="E16" sqref="E16"/>
    </sheetView>
  </sheetViews>
  <sheetFormatPr baseColWidth="10" defaultRowHeight="15" x14ac:dyDescent="0.25"/>
  <sheetData>
    <row r="4" spans="2:10" x14ac:dyDescent="0.25">
      <c r="B4" s="33" t="s">
        <v>61</v>
      </c>
      <c r="C4" s="33" t="s">
        <v>62</v>
      </c>
      <c r="D4" s="33" t="s">
        <v>63</v>
      </c>
      <c r="E4" s="33" t="s">
        <v>64</v>
      </c>
      <c r="F4" s="33" t="s">
        <v>65</v>
      </c>
      <c r="G4" s="33" t="s">
        <v>66</v>
      </c>
      <c r="H4" s="33" t="s">
        <v>67</v>
      </c>
      <c r="I4" s="15"/>
      <c r="J4" s="15"/>
    </row>
    <row r="5" spans="2:10" x14ac:dyDescent="0.25">
      <c r="B5" s="31">
        <v>1</v>
      </c>
      <c r="C5" s="68">
        <v>50</v>
      </c>
      <c r="D5" s="31">
        <v>83</v>
      </c>
      <c r="E5" s="70">
        <v>16</v>
      </c>
      <c r="F5" s="70">
        <v>16</v>
      </c>
      <c r="G5" s="72">
        <f>E5/E13</f>
        <v>0.16</v>
      </c>
      <c r="H5" s="72">
        <v>0.16</v>
      </c>
    </row>
    <row r="6" spans="2:10" x14ac:dyDescent="0.25">
      <c r="B6" s="31">
        <v>2</v>
      </c>
      <c r="C6" s="30">
        <v>84</v>
      </c>
      <c r="D6" s="30">
        <f>C6+33</f>
        <v>117</v>
      </c>
      <c r="E6" s="28">
        <v>31</v>
      </c>
      <c r="F6" s="31">
        <f t="shared" ref="F6:F12" si="0">F5+E6</f>
        <v>47</v>
      </c>
      <c r="G6" s="32">
        <f>E6/E13</f>
        <v>0.31</v>
      </c>
      <c r="H6" s="32">
        <f t="shared" ref="H6:H11" si="1">H5+G6</f>
        <v>0.47</v>
      </c>
    </row>
    <row r="7" spans="2:10" x14ac:dyDescent="0.25">
      <c r="B7" s="31">
        <v>3</v>
      </c>
      <c r="C7" s="69">
        <v>118</v>
      </c>
      <c r="D7" s="31">
        <v>151</v>
      </c>
      <c r="E7" s="33">
        <v>26</v>
      </c>
      <c r="F7" s="31">
        <f t="shared" si="0"/>
        <v>73</v>
      </c>
      <c r="G7" s="32">
        <f>E7/E13</f>
        <v>0.26</v>
      </c>
      <c r="H7" s="32">
        <f t="shared" si="1"/>
        <v>0.73</v>
      </c>
    </row>
    <row r="8" spans="2:10" x14ac:dyDescent="0.25">
      <c r="B8" s="31">
        <v>4</v>
      </c>
      <c r="C8" s="31">
        <v>152</v>
      </c>
      <c r="D8" s="31">
        <v>185</v>
      </c>
      <c r="E8" s="33">
        <v>7</v>
      </c>
      <c r="F8" s="31">
        <f t="shared" si="0"/>
        <v>80</v>
      </c>
      <c r="G8" s="32">
        <f>E8/E13</f>
        <v>7.0000000000000007E-2</v>
      </c>
      <c r="H8" s="32">
        <f t="shared" si="1"/>
        <v>0.8</v>
      </c>
    </row>
    <row r="9" spans="2:10" x14ac:dyDescent="0.25">
      <c r="B9" s="31">
        <v>5</v>
      </c>
      <c r="C9" s="31">
        <v>186</v>
      </c>
      <c r="D9" s="31">
        <v>219</v>
      </c>
      <c r="E9" s="33">
        <v>10</v>
      </c>
      <c r="F9" s="31">
        <f t="shared" si="0"/>
        <v>90</v>
      </c>
      <c r="G9" s="32">
        <f>E9/E13</f>
        <v>0.1</v>
      </c>
      <c r="H9" s="32">
        <f t="shared" si="1"/>
        <v>0.9</v>
      </c>
    </row>
    <row r="10" spans="2:10" x14ac:dyDescent="0.25">
      <c r="B10" s="31">
        <v>6</v>
      </c>
      <c r="C10" s="31">
        <v>220</v>
      </c>
      <c r="D10" s="31">
        <v>253</v>
      </c>
      <c r="E10" s="33">
        <v>5</v>
      </c>
      <c r="F10" s="31">
        <f t="shared" si="0"/>
        <v>95</v>
      </c>
      <c r="G10" s="32">
        <f>E10/E13</f>
        <v>0.05</v>
      </c>
      <c r="H10" s="32">
        <f t="shared" si="1"/>
        <v>0.95000000000000007</v>
      </c>
    </row>
    <row r="11" spans="2:10" x14ac:dyDescent="0.25">
      <c r="B11" s="31">
        <v>7</v>
      </c>
      <c r="C11" s="31">
        <v>254</v>
      </c>
      <c r="D11" s="31">
        <v>287</v>
      </c>
      <c r="E11" s="33">
        <v>3</v>
      </c>
      <c r="F11" s="31">
        <f t="shared" si="0"/>
        <v>98</v>
      </c>
      <c r="G11" s="32">
        <f>E11/E13</f>
        <v>0.03</v>
      </c>
      <c r="H11" s="32">
        <f t="shared" si="1"/>
        <v>0.98000000000000009</v>
      </c>
    </row>
    <row r="12" spans="2:10" x14ac:dyDescent="0.25">
      <c r="B12" s="69">
        <v>8</v>
      </c>
      <c r="C12" s="31">
        <v>288</v>
      </c>
      <c r="D12" s="68">
        <v>321</v>
      </c>
      <c r="E12" s="33">
        <v>2</v>
      </c>
      <c r="F12" s="71">
        <f t="shared" si="0"/>
        <v>100</v>
      </c>
      <c r="G12" s="32">
        <f>E12/E13</f>
        <v>0.02</v>
      </c>
      <c r="H12" s="32">
        <f>H11+G12</f>
        <v>1</v>
      </c>
    </row>
    <row r="13" spans="2:10" x14ac:dyDescent="0.25">
      <c r="B13" s="100" t="s">
        <v>68</v>
      </c>
      <c r="C13" s="101"/>
      <c r="D13" s="102"/>
      <c r="E13" s="71">
        <f>SUM(E5:E12)</f>
        <v>100</v>
      </c>
      <c r="F13" s="34"/>
      <c r="G13" s="32">
        <f>SUM(G5:G12)</f>
        <v>1</v>
      </c>
      <c r="H13" s="34"/>
    </row>
    <row r="15" spans="2:10" x14ac:dyDescent="0.25">
      <c r="B15" s="50" t="s">
        <v>88</v>
      </c>
      <c r="C15" s="50">
        <v>100</v>
      </c>
      <c r="D15" s="50" t="s">
        <v>89</v>
      </c>
      <c r="E15">
        <f>D11-C11</f>
        <v>33</v>
      </c>
    </row>
    <row r="16" spans="2:10" x14ac:dyDescent="0.25">
      <c r="B16" s="50" t="s">
        <v>90</v>
      </c>
      <c r="C16" s="50"/>
      <c r="D16" s="50"/>
    </row>
    <row r="17" spans="2:4" x14ac:dyDescent="0.25">
      <c r="B17" s="50" t="s">
        <v>91</v>
      </c>
      <c r="C17" s="50"/>
      <c r="D17" s="50"/>
    </row>
  </sheetData>
  <mergeCells count="1">
    <mergeCell ref="B13:D13"/>
  </mergeCells>
  <pageMargins left="0.7" right="0.7" top="0.75" bottom="0.75" header="0.3" footer="0.3"/>
  <pageSetup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C1:L208"/>
  <sheetViews>
    <sheetView topLeftCell="B7" zoomScale="150" zoomScaleNormal="150" zoomScalePageLayoutView="150" workbookViewId="0">
      <selection activeCell="C8" sqref="C8"/>
    </sheetView>
  </sheetViews>
  <sheetFormatPr baseColWidth="10" defaultRowHeight="15" x14ac:dyDescent="0.25"/>
  <cols>
    <col min="3" max="3" width="5.28515625" customWidth="1"/>
    <col min="4" max="4" width="27.42578125" style="1" bestFit="1" customWidth="1"/>
    <col min="5" max="5" width="10.85546875" style="1"/>
    <col min="7" max="7" width="4.85546875" customWidth="1"/>
  </cols>
  <sheetData>
    <row r="1" spans="3:12" ht="18.75" x14ac:dyDescent="0.3">
      <c r="C1" s="106" t="s">
        <v>55</v>
      </c>
      <c r="D1" s="106"/>
      <c r="E1" s="106"/>
      <c r="F1" s="106"/>
      <c r="G1" s="106"/>
    </row>
    <row r="2" spans="3:12" x14ac:dyDescent="0.25">
      <c r="C2" s="107" t="s">
        <v>7</v>
      </c>
      <c r="D2" s="107"/>
      <c r="E2" s="107"/>
      <c r="F2" s="107"/>
      <c r="G2" s="107"/>
    </row>
    <row r="3" spans="3:12" x14ac:dyDescent="0.25">
      <c r="C3" s="107" t="s">
        <v>51</v>
      </c>
      <c r="D3" s="107"/>
      <c r="E3" s="107"/>
      <c r="F3" s="107"/>
      <c r="G3" s="107"/>
    </row>
    <row r="4" spans="3:12" x14ac:dyDescent="0.25">
      <c r="C4" s="107" t="s">
        <v>56</v>
      </c>
      <c r="D4" s="107"/>
      <c r="E4" s="107"/>
      <c r="F4" s="107"/>
      <c r="G4" s="107"/>
    </row>
    <row r="5" spans="3:12" x14ac:dyDescent="0.25">
      <c r="C5" s="107" t="s">
        <v>52</v>
      </c>
      <c r="D5" s="107"/>
      <c r="E5" s="107"/>
      <c r="F5" s="107"/>
      <c r="G5" s="107"/>
    </row>
    <row r="7" spans="3:12" ht="45" x14ac:dyDescent="0.25">
      <c r="C7" s="7" t="s">
        <v>3</v>
      </c>
      <c r="D7" s="7" t="s">
        <v>0</v>
      </c>
      <c r="E7" s="7" t="s">
        <v>8</v>
      </c>
      <c r="F7" s="7" t="s">
        <v>9</v>
      </c>
    </row>
    <row r="8" spans="3:12" x14ac:dyDescent="0.25">
      <c r="C8" s="3">
        <v>201</v>
      </c>
      <c r="D8" s="3" t="s">
        <v>12</v>
      </c>
      <c r="E8" s="4">
        <v>281</v>
      </c>
      <c r="F8" s="4">
        <v>4626.3345195729535</v>
      </c>
      <c r="H8" s="31" t="s">
        <v>58</v>
      </c>
      <c r="I8" s="103">
        <f>F8-F208</f>
        <v>4337.709731797062</v>
      </c>
      <c r="J8" s="104"/>
      <c r="K8" s="105"/>
    </row>
    <row r="9" spans="3:12" x14ac:dyDescent="0.25">
      <c r="C9" s="44">
        <v>1</v>
      </c>
      <c r="D9" s="44" t="s">
        <v>12</v>
      </c>
      <c r="E9" s="45">
        <v>116</v>
      </c>
      <c r="F9" s="45">
        <v>3879.3103448275861</v>
      </c>
      <c r="H9" s="96" t="s">
        <v>59</v>
      </c>
      <c r="I9" s="96"/>
      <c r="J9" s="100"/>
      <c r="K9" s="31">
        <f>3.322*(LOG(201))+1</f>
        <v>8.6512173027508652</v>
      </c>
      <c r="L9" s="3">
        <v>9</v>
      </c>
    </row>
    <row r="10" spans="3:12" x14ac:dyDescent="0.25">
      <c r="C10" s="44">
        <v>2</v>
      </c>
      <c r="D10" s="44" t="s">
        <v>12</v>
      </c>
      <c r="E10" s="45">
        <v>220</v>
      </c>
      <c r="F10" s="45">
        <v>3863.6363636363635</v>
      </c>
      <c r="H10" s="96" t="s">
        <v>60</v>
      </c>
      <c r="I10" s="96"/>
      <c r="J10" s="100"/>
      <c r="K10" s="49">
        <f>I8/K9</f>
        <v>501.39877198758859</v>
      </c>
      <c r="L10" s="73">
        <v>500</v>
      </c>
    </row>
    <row r="11" spans="3:12" x14ac:dyDescent="0.25">
      <c r="C11" s="44">
        <v>3</v>
      </c>
      <c r="D11" s="44" t="s">
        <v>12</v>
      </c>
      <c r="E11" s="45">
        <v>66</v>
      </c>
      <c r="F11" s="45">
        <v>3787.878787878788</v>
      </c>
      <c r="K11" s="75" t="s">
        <v>70</v>
      </c>
      <c r="L11" s="75">
        <v>280</v>
      </c>
    </row>
    <row r="12" spans="3:12" x14ac:dyDescent="0.25">
      <c r="C12" s="17">
        <v>1</v>
      </c>
      <c r="D12" s="17" t="s">
        <v>16</v>
      </c>
      <c r="E12" s="38">
        <v>400</v>
      </c>
      <c r="F12" s="38">
        <v>3500</v>
      </c>
      <c r="K12" s="76" t="s">
        <v>70</v>
      </c>
      <c r="L12" s="74">
        <f>F208</f>
        <v>288.62478777589132</v>
      </c>
    </row>
    <row r="13" spans="3:12" x14ac:dyDescent="0.25">
      <c r="C13" s="17">
        <v>2</v>
      </c>
      <c r="D13" s="17" t="s">
        <v>15</v>
      </c>
      <c r="E13" s="38">
        <v>102</v>
      </c>
      <c r="F13" s="38">
        <v>3431.372549019608</v>
      </c>
    </row>
    <row r="14" spans="3:12" x14ac:dyDescent="0.25">
      <c r="C14" s="17">
        <v>3</v>
      </c>
      <c r="D14" s="17" t="s">
        <v>12</v>
      </c>
      <c r="E14" s="38">
        <v>180</v>
      </c>
      <c r="F14" s="38">
        <v>3333.3333333333335</v>
      </c>
    </row>
    <row r="15" spans="3:12" x14ac:dyDescent="0.25">
      <c r="C15" s="17">
        <v>4</v>
      </c>
      <c r="D15" s="17" t="s">
        <v>15</v>
      </c>
      <c r="E15" s="38">
        <v>75</v>
      </c>
      <c r="F15" s="38">
        <v>3333.3333333333335</v>
      </c>
    </row>
    <row r="16" spans="3:12" x14ac:dyDescent="0.25">
      <c r="C16" s="17">
        <v>5</v>
      </c>
      <c r="D16" s="17" t="s">
        <v>15</v>
      </c>
      <c r="E16" s="38">
        <v>75</v>
      </c>
      <c r="F16" s="38">
        <v>3306.6666666666665</v>
      </c>
    </row>
    <row r="17" spans="3:6" x14ac:dyDescent="0.25">
      <c r="C17" s="24">
        <v>1</v>
      </c>
      <c r="D17" s="22" t="s">
        <v>12</v>
      </c>
      <c r="E17" s="42">
        <v>214</v>
      </c>
      <c r="F17" s="42">
        <v>3271.0280373831774</v>
      </c>
    </row>
    <row r="18" spans="3:6" x14ac:dyDescent="0.25">
      <c r="C18" s="24">
        <v>2</v>
      </c>
      <c r="D18" s="22" t="s">
        <v>12</v>
      </c>
      <c r="E18" s="42">
        <v>246</v>
      </c>
      <c r="F18" s="42">
        <v>3252.0325203252032</v>
      </c>
    </row>
    <row r="19" spans="3:6" x14ac:dyDescent="0.25">
      <c r="C19" s="24">
        <v>3</v>
      </c>
      <c r="D19" s="22" t="s">
        <v>12</v>
      </c>
      <c r="E19" s="42">
        <v>135</v>
      </c>
      <c r="F19" s="42">
        <v>3222.2222222222222</v>
      </c>
    </row>
    <row r="20" spans="3:6" x14ac:dyDescent="0.25">
      <c r="C20" s="24">
        <v>4</v>
      </c>
      <c r="D20" s="22" t="s">
        <v>13</v>
      </c>
      <c r="E20" s="42">
        <v>114</v>
      </c>
      <c r="F20" s="42">
        <v>3070.1754385964914</v>
      </c>
    </row>
    <row r="21" spans="3:6" x14ac:dyDescent="0.25">
      <c r="C21" s="24">
        <v>5</v>
      </c>
      <c r="D21" s="22" t="s">
        <v>37</v>
      </c>
      <c r="E21" s="42">
        <v>170</v>
      </c>
      <c r="F21" s="42">
        <v>2941.1764705882351</v>
      </c>
    </row>
    <row r="22" spans="3:6" x14ac:dyDescent="0.25">
      <c r="C22" s="24">
        <v>6</v>
      </c>
      <c r="D22" s="22" t="s">
        <v>13</v>
      </c>
      <c r="E22" s="42">
        <v>138</v>
      </c>
      <c r="F22" s="42">
        <v>2898.550724637681</v>
      </c>
    </row>
    <row r="23" spans="3:6" x14ac:dyDescent="0.25">
      <c r="C23" s="24">
        <v>7</v>
      </c>
      <c r="D23" s="22" t="s">
        <v>37</v>
      </c>
      <c r="E23" s="42">
        <v>210</v>
      </c>
      <c r="F23" s="42">
        <v>2857.1428571428573</v>
      </c>
    </row>
    <row r="24" spans="3:6" x14ac:dyDescent="0.25">
      <c r="C24" s="24">
        <v>8</v>
      </c>
      <c r="D24" s="22" t="s">
        <v>12</v>
      </c>
      <c r="E24" s="42">
        <v>88</v>
      </c>
      <c r="F24" s="42">
        <v>2840.909090909091</v>
      </c>
    </row>
    <row r="25" spans="3:6" x14ac:dyDescent="0.25">
      <c r="C25" s="24">
        <v>9</v>
      </c>
      <c r="D25" s="22" t="s">
        <v>12</v>
      </c>
      <c r="E25" s="42">
        <v>60</v>
      </c>
      <c r="F25" s="42">
        <v>2833.3333333333335</v>
      </c>
    </row>
    <row r="26" spans="3:6" x14ac:dyDescent="0.25">
      <c r="C26" s="18">
        <v>1</v>
      </c>
      <c r="D26" s="18" t="s">
        <v>12</v>
      </c>
      <c r="E26" s="43">
        <v>292</v>
      </c>
      <c r="F26" s="43">
        <v>2739.7260273972602</v>
      </c>
    </row>
    <row r="27" spans="3:6" x14ac:dyDescent="0.25">
      <c r="C27" s="18">
        <v>2</v>
      </c>
      <c r="D27" s="18" t="s">
        <v>16</v>
      </c>
      <c r="E27" s="43">
        <v>350</v>
      </c>
      <c r="F27" s="43">
        <v>2714.2857142857142</v>
      </c>
    </row>
    <row r="28" spans="3:6" x14ac:dyDescent="0.25">
      <c r="C28" s="18">
        <v>3</v>
      </c>
      <c r="D28" s="18" t="s">
        <v>12</v>
      </c>
      <c r="E28" s="43">
        <v>148</v>
      </c>
      <c r="F28" s="43">
        <v>2702.7027027027025</v>
      </c>
    </row>
    <row r="29" spans="3:6" x14ac:dyDescent="0.25">
      <c r="C29" s="18">
        <v>4</v>
      </c>
      <c r="D29" s="18" t="s">
        <v>34</v>
      </c>
      <c r="E29" s="43">
        <v>600</v>
      </c>
      <c r="F29" s="43">
        <v>2666.6666666666665</v>
      </c>
    </row>
    <row r="30" spans="3:6" x14ac:dyDescent="0.25">
      <c r="C30" s="18">
        <v>5</v>
      </c>
      <c r="D30" s="18" t="s">
        <v>47</v>
      </c>
      <c r="E30" s="43">
        <v>322</v>
      </c>
      <c r="F30" s="43">
        <v>2639.7515527950309</v>
      </c>
    </row>
    <row r="31" spans="3:6" x14ac:dyDescent="0.25">
      <c r="C31" s="18">
        <v>6</v>
      </c>
      <c r="D31" s="18" t="s">
        <v>34</v>
      </c>
      <c r="E31" s="43">
        <v>134</v>
      </c>
      <c r="F31" s="43">
        <v>2611.9402985074626</v>
      </c>
    </row>
    <row r="32" spans="3:6" x14ac:dyDescent="0.25">
      <c r="C32" s="18">
        <v>7</v>
      </c>
      <c r="D32" s="18" t="s">
        <v>33</v>
      </c>
      <c r="E32" s="43">
        <v>58</v>
      </c>
      <c r="F32" s="43">
        <v>2586.2068965517242</v>
      </c>
    </row>
    <row r="33" spans="3:6" x14ac:dyDescent="0.25">
      <c r="C33" s="18">
        <v>8</v>
      </c>
      <c r="D33" s="18" t="s">
        <v>36</v>
      </c>
      <c r="E33" s="43">
        <v>197</v>
      </c>
      <c r="F33" s="43">
        <v>2538.0710659898477</v>
      </c>
    </row>
    <row r="34" spans="3:6" x14ac:dyDescent="0.25">
      <c r="C34" s="18">
        <v>9</v>
      </c>
      <c r="D34" s="18" t="s">
        <v>33</v>
      </c>
      <c r="E34" s="43">
        <v>115</v>
      </c>
      <c r="F34" s="43">
        <v>2521.7391304347825</v>
      </c>
    </row>
    <row r="35" spans="3:6" x14ac:dyDescent="0.25">
      <c r="C35" s="18">
        <v>10</v>
      </c>
      <c r="D35" s="18" t="s">
        <v>34</v>
      </c>
      <c r="E35" s="43">
        <v>330</v>
      </c>
      <c r="F35" s="43">
        <v>2500</v>
      </c>
    </row>
    <row r="36" spans="3:6" x14ac:dyDescent="0.25">
      <c r="C36" s="18">
        <v>11</v>
      </c>
      <c r="D36" s="18" t="s">
        <v>35</v>
      </c>
      <c r="E36" s="43">
        <v>330</v>
      </c>
      <c r="F36" s="43">
        <v>2424.242424242424</v>
      </c>
    </row>
    <row r="37" spans="3:6" x14ac:dyDescent="0.25">
      <c r="C37" s="18">
        <v>12</v>
      </c>
      <c r="D37" s="18" t="s">
        <v>47</v>
      </c>
      <c r="E37" s="43">
        <v>318</v>
      </c>
      <c r="F37" s="43">
        <v>2358.4905660377358</v>
      </c>
    </row>
    <row r="38" spans="3:6" x14ac:dyDescent="0.25">
      <c r="C38" s="18">
        <v>13</v>
      </c>
      <c r="D38" s="18" t="s">
        <v>33</v>
      </c>
      <c r="E38" s="43">
        <v>52</v>
      </c>
      <c r="F38" s="43">
        <v>2307.6923076923076</v>
      </c>
    </row>
    <row r="39" spans="3:6" x14ac:dyDescent="0.25">
      <c r="C39" s="30">
        <v>1</v>
      </c>
      <c r="D39" s="30" t="s">
        <v>12</v>
      </c>
      <c r="E39" s="77">
        <v>179</v>
      </c>
      <c r="F39" s="77">
        <v>2234.63687150838</v>
      </c>
    </row>
    <row r="40" spans="3:6" x14ac:dyDescent="0.25">
      <c r="C40" s="30">
        <v>2</v>
      </c>
      <c r="D40" s="30" t="s">
        <v>37</v>
      </c>
      <c r="E40" s="77">
        <v>320</v>
      </c>
      <c r="F40" s="77">
        <v>2187.5</v>
      </c>
    </row>
    <row r="41" spans="3:6" x14ac:dyDescent="0.25">
      <c r="C41" s="30">
        <v>3</v>
      </c>
      <c r="D41" s="30" t="s">
        <v>14</v>
      </c>
      <c r="E41" s="77">
        <v>320</v>
      </c>
      <c r="F41" s="77">
        <v>2187.5</v>
      </c>
    </row>
    <row r="42" spans="3:6" x14ac:dyDescent="0.25">
      <c r="C42" s="30">
        <v>4</v>
      </c>
      <c r="D42" s="30" t="s">
        <v>41</v>
      </c>
      <c r="E42" s="77">
        <v>400</v>
      </c>
      <c r="F42" s="77">
        <v>2125</v>
      </c>
    </row>
    <row r="43" spans="3:6" x14ac:dyDescent="0.25">
      <c r="C43" s="30">
        <v>5</v>
      </c>
      <c r="D43" s="30"/>
      <c r="E43" s="77">
        <v>137</v>
      </c>
      <c r="F43" s="77">
        <v>2116.7883211678832</v>
      </c>
    </row>
    <row r="44" spans="3:6" x14ac:dyDescent="0.25">
      <c r="C44" s="30">
        <v>6</v>
      </c>
      <c r="D44" s="30" t="s">
        <v>17</v>
      </c>
      <c r="E44" s="77">
        <v>187</v>
      </c>
      <c r="F44" s="77">
        <v>2112.2994652406419</v>
      </c>
    </row>
    <row r="45" spans="3:6" x14ac:dyDescent="0.25">
      <c r="C45" s="30">
        <v>7</v>
      </c>
      <c r="D45" s="30" t="s">
        <v>34</v>
      </c>
      <c r="E45" s="77">
        <v>381</v>
      </c>
      <c r="F45" s="77">
        <v>2099.737532808399</v>
      </c>
    </row>
    <row r="46" spans="3:6" x14ac:dyDescent="0.25">
      <c r="C46" s="30">
        <v>8</v>
      </c>
      <c r="D46" s="30" t="s">
        <v>12</v>
      </c>
      <c r="E46" s="77">
        <v>124</v>
      </c>
      <c r="F46" s="77">
        <v>2096.7741935483873</v>
      </c>
    </row>
    <row r="47" spans="3:6" x14ac:dyDescent="0.25">
      <c r="C47" s="30">
        <v>9</v>
      </c>
      <c r="D47" s="30" t="s">
        <v>24</v>
      </c>
      <c r="E47" s="77">
        <v>240</v>
      </c>
      <c r="F47" s="77">
        <v>2083.3333333333335</v>
      </c>
    </row>
    <row r="48" spans="3:6" x14ac:dyDescent="0.25">
      <c r="C48" s="30">
        <v>10</v>
      </c>
      <c r="D48" s="30" t="s">
        <v>16</v>
      </c>
      <c r="E48" s="77">
        <v>330</v>
      </c>
      <c r="F48" s="77">
        <v>2060.6060606060605</v>
      </c>
    </row>
    <row r="49" spans="3:6" x14ac:dyDescent="0.25">
      <c r="C49" s="30">
        <v>11</v>
      </c>
      <c r="D49" s="30" t="s">
        <v>14</v>
      </c>
      <c r="E49" s="77">
        <v>586</v>
      </c>
      <c r="F49" s="77">
        <v>2047.7815699658704</v>
      </c>
    </row>
    <row r="50" spans="3:6" x14ac:dyDescent="0.25">
      <c r="C50" s="30">
        <v>12</v>
      </c>
      <c r="D50" s="30" t="s">
        <v>37</v>
      </c>
      <c r="E50" s="77">
        <v>74</v>
      </c>
      <c r="F50" s="77">
        <v>2027.0270270270271</v>
      </c>
    </row>
    <row r="51" spans="3:6" x14ac:dyDescent="0.25">
      <c r="C51" s="30">
        <v>13</v>
      </c>
      <c r="D51" s="30" t="s">
        <v>16</v>
      </c>
      <c r="E51" s="77">
        <v>120</v>
      </c>
      <c r="F51" s="77">
        <v>1958.3333333333333</v>
      </c>
    </row>
    <row r="52" spans="3:6" x14ac:dyDescent="0.25">
      <c r="C52" s="30">
        <v>14</v>
      </c>
      <c r="D52" s="30" t="s">
        <v>12</v>
      </c>
      <c r="E52" s="77">
        <v>77</v>
      </c>
      <c r="F52" s="77">
        <v>1948.0519480519481</v>
      </c>
    </row>
    <row r="53" spans="3:6" x14ac:dyDescent="0.25">
      <c r="C53" s="30">
        <v>15</v>
      </c>
      <c r="D53" s="30" t="s">
        <v>30</v>
      </c>
      <c r="E53" s="77">
        <v>342</v>
      </c>
      <c r="F53" s="77">
        <v>1929.8245614035088</v>
      </c>
    </row>
    <row r="54" spans="3:6" x14ac:dyDescent="0.25">
      <c r="C54" s="30">
        <v>16</v>
      </c>
      <c r="D54" s="30" t="s">
        <v>12</v>
      </c>
      <c r="E54" s="77">
        <v>114</v>
      </c>
      <c r="F54" s="77">
        <v>1929.8245614035088</v>
      </c>
    </row>
    <row r="55" spans="3:6" x14ac:dyDescent="0.25">
      <c r="C55" s="30">
        <v>17</v>
      </c>
      <c r="D55" s="30" t="s">
        <v>24</v>
      </c>
      <c r="E55" s="77">
        <v>78</v>
      </c>
      <c r="F55" s="77">
        <v>1923.0769230769231</v>
      </c>
    </row>
    <row r="56" spans="3:6" x14ac:dyDescent="0.25">
      <c r="C56" s="30">
        <v>18</v>
      </c>
      <c r="D56" s="30" t="s">
        <v>33</v>
      </c>
      <c r="E56" s="77">
        <v>52</v>
      </c>
      <c r="F56" s="77">
        <v>1923.0769230769231</v>
      </c>
    </row>
    <row r="57" spans="3:6" x14ac:dyDescent="0.25">
      <c r="C57" s="30">
        <v>19</v>
      </c>
      <c r="D57" s="30" t="s">
        <v>38</v>
      </c>
      <c r="E57" s="77">
        <v>76</v>
      </c>
      <c r="F57" s="77">
        <v>1907.8947368421052</v>
      </c>
    </row>
    <row r="58" spans="3:6" x14ac:dyDescent="0.25">
      <c r="C58" s="30">
        <v>20</v>
      </c>
      <c r="D58" s="30" t="s">
        <v>37</v>
      </c>
      <c r="E58" s="77">
        <v>342</v>
      </c>
      <c r="F58" s="77">
        <v>1900.5847953216373</v>
      </c>
    </row>
    <row r="59" spans="3:6" x14ac:dyDescent="0.25">
      <c r="C59" s="30">
        <v>21</v>
      </c>
      <c r="D59" s="30" t="s">
        <v>44</v>
      </c>
      <c r="E59" s="77">
        <v>134</v>
      </c>
      <c r="F59" s="77">
        <v>1865.6716417910447</v>
      </c>
    </row>
    <row r="60" spans="3:6" x14ac:dyDescent="0.25">
      <c r="C60" s="30">
        <v>22</v>
      </c>
      <c r="D60" s="30" t="s">
        <v>12</v>
      </c>
      <c r="E60" s="77">
        <v>271</v>
      </c>
      <c r="F60" s="77">
        <v>1845.0184501845019</v>
      </c>
    </row>
    <row r="61" spans="3:6" x14ac:dyDescent="0.25">
      <c r="C61" s="30">
        <v>23</v>
      </c>
      <c r="D61" s="30" t="s">
        <v>12</v>
      </c>
      <c r="E61" s="77">
        <v>191</v>
      </c>
      <c r="F61" s="77">
        <v>1832.4607329842931</v>
      </c>
    </row>
    <row r="62" spans="3:6" x14ac:dyDescent="0.25">
      <c r="C62" s="30">
        <v>24</v>
      </c>
      <c r="D62" s="30" t="s">
        <v>17</v>
      </c>
      <c r="E62" s="77">
        <v>138</v>
      </c>
      <c r="F62" s="77">
        <v>1811.5942028985507</v>
      </c>
    </row>
    <row r="63" spans="3:6" x14ac:dyDescent="0.25">
      <c r="C63" s="30">
        <v>25</v>
      </c>
      <c r="D63" s="30" t="s">
        <v>33</v>
      </c>
      <c r="E63" s="77">
        <v>122</v>
      </c>
      <c r="F63" s="77">
        <v>1803.2786885245901</v>
      </c>
    </row>
    <row r="64" spans="3:6" x14ac:dyDescent="0.25">
      <c r="C64" s="30">
        <v>26</v>
      </c>
      <c r="D64" s="30" t="s">
        <v>12</v>
      </c>
      <c r="E64" s="77">
        <v>105</v>
      </c>
      <c r="F64" s="77">
        <v>1800</v>
      </c>
    </row>
    <row r="65" spans="3:6" x14ac:dyDescent="0.25">
      <c r="C65" s="54">
        <v>1</v>
      </c>
      <c r="D65" s="16" t="s">
        <v>20</v>
      </c>
      <c r="E65" s="41">
        <v>147</v>
      </c>
      <c r="F65" s="41">
        <v>1768.7074829931973</v>
      </c>
    </row>
    <row r="66" spans="3:6" x14ac:dyDescent="0.25">
      <c r="C66" s="54">
        <v>2</v>
      </c>
      <c r="D66" s="16" t="s">
        <v>12</v>
      </c>
      <c r="E66" s="41">
        <v>170</v>
      </c>
      <c r="F66" s="41">
        <v>1764.7058823529412</v>
      </c>
    </row>
    <row r="67" spans="3:6" x14ac:dyDescent="0.25">
      <c r="C67" s="54">
        <v>3</v>
      </c>
      <c r="D67" s="16" t="s">
        <v>26</v>
      </c>
      <c r="E67" s="41">
        <v>200</v>
      </c>
      <c r="F67" s="41">
        <v>1750</v>
      </c>
    </row>
    <row r="68" spans="3:6" x14ac:dyDescent="0.25">
      <c r="C68" s="54">
        <v>4</v>
      </c>
      <c r="D68" s="16" t="s">
        <v>37</v>
      </c>
      <c r="E68" s="41">
        <v>161</v>
      </c>
      <c r="F68" s="41">
        <v>1739.1304347826087</v>
      </c>
    </row>
    <row r="69" spans="3:6" x14ac:dyDescent="0.25">
      <c r="C69" s="54">
        <v>5</v>
      </c>
      <c r="D69" s="16" t="s">
        <v>13</v>
      </c>
      <c r="E69" s="41">
        <v>500</v>
      </c>
      <c r="F69" s="41">
        <v>1730</v>
      </c>
    </row>
    <row r="70" spans="3:6" x14ac:dyDescent="0.25">
      <c r="C70" s="54">
        <v>6</v>
      </c>
      <c r="D70" s="16" t="s">
        <v>48</v>
      </c>
      <c r="E70" s="41">
        <v>520</v>
      </c>
      <c r="F70" s="41">
        <v>1711.5384615384614</v>
      </c>
    </row>
    <row r="71" spans="3:6" x14ac:dyDescent="0.25">
      <c r="C71" s="54">
        <v>7</v>
      </c>
      <c r="D71" s="16" t="s">
        <v>12</v>
      </c>
      <c r="E71" s="41">
        <v>206</v>
      </c>
      <c r="F71" s="41">
        <v>1699.0291262135922</v>
      </c>
    </row>
    <row r="72" spans="3:6" x14ac:dyDescent="0.25">
      <c r="C72" s="54">
        <v>8</v>
      </c>
      <c r="D72" s="16" t="s">
        <v>42</v>
      </c>
      <c r="E72" s="41">
        <v>181</v>
      </c>
      <c r="F72" s="41">
        <v>1657.4585635359117</v>
      </c>
    </row>
    <row r="73" spans="3:6" x14ac:dyDescent="0.25">
      <c r="C73" s="54">
        <v>9</v>
      </c>
      <c r="D73" s="16" t="s">
        <v>11</v>
      </c>
      <c r="E73" s="41">
        <v>425</v>
      </c>
      <c r="F73" s="41">
        <v>1647.0588235294117</v>
      </c>
    </row>
    <row r="74" spans="3:6" x14ac:dyDescent="0.25">
      <c r="C74" s="54">
        <v>10</v>
      </c>
      <c r="D74" s="16" t="s">
        <v>12</v>
      </c>
      <c r="E74" s="41">
        <v>490</v>
      </c>
      <c r="F74" s="41">
        <v>1632.6530612244899</v>
      </c>
    </row>
    <row r="75" spans="3:6" x14ac:dyDescent="0.25">
      <c r="C75" s="54">
        <v>11</v>
      </c>
      <c r="D75" s="16" t="s">
        <v>15</v>
      </c>
      <c r="E75" s="41">
        <v>160</v>
      </c>
      <c r="F75" s="41">
        <v>1625</v>
      </c>
    </row>
    <row r="76" spans="3:6" x14ac:dyDescent="0.25">
      <c r="C76" s="54">
        <v>12</v>
      </c>
      <c r="D76" s="16" t="s">
        <v>29</v>
      </c>
      <c r="E76" s="41">
        <v>62</v>
      </c>
      <c r="F76" s="41">
        <v>1612.9032258064517</v>
      </c>
    </row>
    <row r="77" spans="3:6" x14ac:dyDescent="0.25">
      <c r="C77" s="54">
        <v>13</v>
      </c>
      <c r="D77" s="16" t="s">
        <v>29</v>
      </c>
      <c r="E77" s="41">
        <v>62</v>
      </c>
      <c r="F77" s="41">
        <v>1612.9032258064517</v>
      </c>
    </row>
    <row r="78" spans="3:6" x14ac:dyDescent="0.25">
      <c r="C78" s="54">
        <v>14</v>
      </c>
      <c r="D78" s="16" t="s">
        <v>21</v>
      </c>
      <c r="E78" s="41">
        <v>75</v>
      </c>
      <c r="F78" s="41">
        <v>1600</v>
      </c>
    </row>
    <row r="79" spans="3:6" x14ac:dyDescent="0.25">
      <c r="C79" s="54">
        <v>15</v>
      </c>
      <c r="D79" s="16" t="s">
        <v>24</v>
      </c>
      <c r="E79" s="41">
        <v>60</v>
      </c>
      <c r="F79" s="41">
        <v>1583.3333333333333</v>
      </c>
    </row>
    <row r="80" spans="3:6" x14ac:dyDescent="0.25">
      <c r="C80" s="54">
        <v>16</v>
      </c>
      <c r="D80" s="16" t="s">
        <v>24</v>
      </c>
      <c r="E80" s="41">
        <v>98</v>
      </c>
      <c r="F80" s="41">
        <v>1581.6326530612246</v>
      </c>
    </row>
    <row r="81" spans="3:6" x14ac:dyDescent="0.25">
      <c r="C81" s="54">
        <v>17</v>
      </c>
      <c r="D81" s="16" t="s">
        <v>10</v>
      </c>
      <c r="E81" s="41">
        <v>128</v>
      </c>
      <c r="F81" s="41">
        <v>1562.5</v>
      </c>
    </row>
    <row r="82" spans="3:6" x14ac:dyDescent="0.25">
      <c r="C82" s="54">
        <v>18</v>
      </c>
      <c r="D82" s="16" t="s">
        <v>12</v>
      </c>
      <c r="E82" s="41">
        <v>170</v>
      </c>
      <c r="F82" s="41">
        <v>1529.4117647058824</v>
      </c>
    </row>
    <row r="83" spans="3:6" x14ac:dyDescent="0.25">
      <c r="C83" s="54">
        <v>19</v>
      </c>
      <c r="D83" s="16" t="s">
        <v>12</v>
      </c>
      <c r="E83" s="41">
        <v>113</v>
      </c>
      <c r="F83" s="41">
        <v>1504.424778761062</v>
      </c>
    </row>
    <row r="84" spans="3:6" x14ac:dyDescent="0.25">
      <c r="C84" s="54">
        <v>20</v>
      </c>
      <c r="D84" s="16" t="s">
        <v>17</v>
      </c>
      <c r="E84" s="41">
        <v>200</v>
      </c>
      <c r="F84" s="41">
        <v>1500</v>
      </c>
    </row>
    <row r="85" spans="3:6" x14ac:dyDescent="0.25">
      <c r="C85" s="54">
        <v>21</v>
      </c>
      <c r="D85" s="16" t="s">
        <v>40</v>
      </c>
      <c r="E85" s="41">
        <v>100</v>
      </c>
      <c r="F85" s="41">
        <v>1500</v>
      </c>
    </row>
    <row r="86" spans="3:6" x14ac:dyDescent="0.25">
      <c r="C86" s="54">
        <v>22</v>
      </c>
      <c r="D86" s="16" t="s">
        <v>33</v>
      </c>
      <c r="E86" s="41">
        <v>167</v>
      </c>
      <c r="F86" s="41">
        <v>1497.0059880239521</v>
      </c>
    </row>
    <row r="87" spans="3:6" x14ac:dyDescent="0.25">
      <c r="C87" s="54">
        <v>23</v>
      </c>
      <c r="D87" s="16" t="s">
        <v>16</v>
      </c>
      <c r="E87" s="41">
        <v>570</v>
      </c>
      <c r="F87" s="41">
        <v>1491.2280701754387</v>
      </c>
    </row>
    <row r="88" spans="3:6" x14ac:dyDescent="0.25">
      <c r="C88" s="54">
        <v>24</v>
      </c>
      <c r="D88" s="16" t="s">
        <v>14</v>
      </c>
      <c r="E88" s="41">
        <v>665</v>
      </c>
      <c r="F88" s="41">
        <v>1473.6842105263158</v>
      </c>
    </row>
    <row r="89" spans="3:6" x14ac:dyDescent="0.25">
      <c r="C89" s="54">
        <v>25</v>
      </c>
      <c r="D89" s="16" t="s">
        <v>33</v>
      </c>
      <c r="E89" s="41">
        <v>205</v>
      </c>
      <c r="F89" s="41">
        <v>1463.4146341463415</v>
      </c>
    </row>
    <row r="90" spans="3:6" x14ac:dyDescent="0.25">
      <c r="C90" s="54">
        <v>26</v>
      </c>
      <c r="D90" s="16" t="s">
        <v>44</v>
      </c>
      <c r="E90" s="41">
        <v>138</v>
      </c>
      <c r="F90" s="41">
        <v>1449.2753623188405</v>
      </c>
    </row>
    <row r="91" spans="3:6" x14ac:dyDescent="0.25">
      <c r="C91" s="54">
        <v>27</v>
      </c>
      <c r="D91" s="16" t="s">
        <v>34</v>
      </c>
      <c r="E91" s="41">
        <v>197</v>
      </c>
      <c r="F91" s="41">
        <v>1446.7005076142132</v>
      </c>
    </row>
    <row r="92" spans="3:6" x14ac:dyDescent="0.25">
      <c r="C92" s="54">
        <v>28</v>
      </c>
      <c r="D92" s="16" t="s">
        <v>12</v>
      </c>
      <c r="E92" s="41">
        <v>147</v>
      </c>
      <c r="F92" s="41">
        <v>1428.5714285714287</v>
      </c>
    </row>
    <row r="93" spans="3:6" x14ac:dyDescent="0.25">
      <c r="C93" s="54">
        <v>29</v>
      </c>
      <c r="D93" s="16" t="s">
        <v>13</v>
      </c>
      <c r="E93" s="41">
        <v>140</v>
      </c>
      <c r="F93" s="41">
        <v>1428.5714285714287</v>
      </c>
    </row>
    <row r="94" spans="3:6" x14ac:dyDescent="0.25">
      <c r="C94" s="54">
        <v>30</v>
      </c>
      <c r="D94" s="16" t="s">
        <v>15</v>
      </c>
      <c r="E94" s="41">
        <v>127</v>
      </c>
      <c r="F94" s="41">
        <v>1417.3228346456692</v>
      </c>
    </row>
    <row r="95" spans="3:6" x14ac:dyDescent="0.25">
      <c r="C95" s="54">
        <v>31</v>
      </c>
      <c r="D95" s="16" t="s">
        <v>14</v>
      </c>
      <c r="E95" s="41">
        <v>411</v>
      </c>
      <c r="F95" s="41">
        <v>1411.1922141119221</v>
      </c>
    </row>
    <row r="96" spans="3:6" x14ac:dyDescent="0.25">
      <c r="C96" s="54">
        <v>32</v>
      </c>
      <c r="D96" s="16" t="s">
        <v>37</v>
      </c>
      <c r="E96" s="41">
        <v>260</v>
      </c>
      <c r="F96" s="41">
        <v>1403.8461538461538</v>
      </c>
    </row>
    <row r="97" spans="3:6" x14ac:dyDescent="0.25">
      <c r="C97" s="54">
        <v>33</v>
      </c>
      <c r="D97" s="16" t="s">
        <v>44</v>
      </c>
      <c r="E97" s="41">
        <v>250</v>
      </c>
      <c r="F97" s="41">
        <v>1400</v>
      </c>
    </row>
    <row r="98" spans="3:6" x14ac:dyDescent="0.25">
      <c r="C98" s="54">
        <v>34</v>
      </c>
      <c r="D98" s="16" t="s">
        <v>49</v>
      </c>
      <c r="E98" s="41">
        <v>201</v>
      </c>
      <c r="F98" s="41">
        <v>1393.0348258706467</v>
      </c>
    </row>
    <row r="99" spans="3:6" x14ac:dyDescent="0.25">
      <c r="C99" s="54">
        <v>35</v>
      </c>
      <c r="D99" s="16" t="s">
        <v>15</v>
      </c>
      <c r="E99" s="41">
        <v>73</v>
      </c>
      <c r="F99" s="41">
        <v>1369.8630136986301</v>
      </c>
    </row>
    <row r="100" spans="3:6" x14ac:dyDescent="0.25">
      <c r="C100" s="54">
        <v>36</v>
      </c>
      <c r="D100" s="16" t="s">
        <v>32</v>
      </c>
      <c r="E100" s="41">
        <v>150</v>
      </c>
      <c r="F100" s="41">
        <v>1333.3333333333333</v>
      </c>
    </row>
    <row r="101" spans="3:6" x14ac:dyDescent="0.25">
      <c r="C101" s="54">
        <v>37</v>
      </c>
      <c r="D101" s="16" t="s">
        <v>24</v>
      </c>
      <c r="E101" s="41">
        <v>190</v>
      </c>
      <c r="F101" s="41">
        <v>1315.7894736842106</v>
      </c>
    </row>
    <row r="102" spans="3:6" x14ac:dyDescent="0.25">
      <c r="C102" s="54">
        <v>38</v>
      </c>
      <c r="D102" s="16" t="s">
        <v>38</v>
      </c>
      <c r="E102" s="41">
        <v>76</v>
      </c>
      <c r="F102" s="41">
        <v>1315.7894736842106</v>
      </c>
    </row>
    <row r="103" spans="3:6" x14ac:dyDescent="0.25">
      <c r="C103" s="54">
        <v>39</v>
      </c>
      <c r="D103" s="16" t="s">
        <v>50</v>
      </c>
      <c r="E103" s="41">
        <v>430</v>
      </c>
      <c r="F103" s="41">
        <v>1302.3255813953488</v>
      </c>
    </row>
    <row r="104" spans="3:6" x14ac:dyDescent="0.25">
      <c r="C104" s="54">
        <v>40</v>
      </c>
      <c r="D104" s="16" t="s">
        <v>39</v>
      </c>
      <c r="E104" s="41">
        <v>117</v>
      </c>
      <c r="F104" s="41">
        <v>1282.051282051282</v>
      </c>
    </row>
    <row r="105" spans="3:6" x14ac:dyDescent="0.25">
      <c r="C105" s="39">
        <v>1</v>
      </c>
      <c r="D105" s="17" t="s">
        <v>44</v>
      </c>
      <c r="E105" s="38">
        <v>165</v>
      </c>
      <c r="F105" s="38">
        <v>1272.7272727272727</v>
      </c>
    </row>
    <row r="106" spans="3:6" x14ac:dyDescent="0.25">
      <c r="C106" s="39">
        <v>2</v>
      </c>
      <c r="D106" s="17" t="s">
        <v>44</v>
      </c>
      <c r="E106" s="38">
        <v>400</v>
      </c>
      <c r="F106" s="38">
        <v>1250</v>
      </c>
    </row>
    <row r="107" spans="3:6" x14ac:dyDescent="0.25">
      <c r="C107" s="39">
        <v>3</v>
      </c>
      <c r="D107" s="17" t="s">
        <v>44</v>
      </c>
      <c r="E107" s="38">
        <v>134</v>
      </c>
      <c r="F107" s="38">
        <v>1231.3432835820895</v>
      </c>
    </row>
    <row r="108" spans="3:6" x14ac:dyDescent="0.25">
      <c r="C108" s="39">
        <v>4</v>
      </c>
      <c r="D108" s="17" t="s">
        <v>18</v>
      </c>
      <c r="E108" s="38">
        <v>270</v>
      </c>
      <c r="F108" s="38">
        <v>1222.2222222222222</v>
      </c>
    </row>
    <row r="109" spans="3:6" x14ac:dyDescent="0.25">
      <c r="C109" s="39">
        <v>5</v>
      </c>
      <c r="D109" s="17" t="s">
        <v>30</v>
      </c>
      <c r="E109" s="38">
        <v>165</v>
      </c>
      <c r="F109" s="38">
        <v>1212.121212121212</v>
      </c>
    </row>
    <row r="110" spans="3:6" x14ac:dyDescent="0.25">
      <c r="C110" s="39">
        <v>6</v>
      </c>
      <c r="D110" s="17" t="s">
        <v>44</v>
      </c>
      <c r="E110" s="38">
        <v>54</v>
      </c>
      <c r="F110" s="38">
        <v>1203.7037037037037</v>
      </c>
    </row>
    <row r="111" spans="3:6" x14ac:dyDescent="0.25">
      <c r="C111" s="39">
        <v>7</v>
      </c>
      <c r="D111" s="17" t="s">
        <v>37</v>
      </c>
      <c r="E111" s="38">
        <v>100</v>
      </c>
      <c r="F111" s="38">
        <v>1200</v>
      </c>
    </row>
    <row r="112" spans="3:6" x14ac:dyDescent="0.25">
      <c r="C112" s="39">
        <v>8</v>
      </c>
      <c r="D112" s="17" t="s">
        <v>14</v>
      </c>
      <c r="E112" s="38">
        <v>109</v>
      </c>
      <c r="F112" s="38">
        <v>1192.6605504587155</v>
      </c>
    </row>
    <row r="113" spans="3:6" x14ac:dyDescent="0.25">
      <c r="C113" s="39">
        <v>9</v>
      </c>
      <c r="D113" s="17" t="s">
        <v>15</v>
      </c>
      <c r="E113" s="38">
        <v>72</v>
      </c>
      <c r="F113" s="38">
        <v>1180.5555555555557</v>
      </c>
    </row>
    <row r="114" spans="3:6" x14ac:dyDescent="0.25">
      <c r="C114" s="39">
        <v>10</v>
      </c>
      <c r="D114" s="17" t="s">
        <v>15</v>
      </c>
      <c r="E114" s="38">
        <v>300</v>
      </c>
      <c r="F114" s="38">
        <v>1166.6666666666667</v>
      </c>
    </row>
    <row r="115" spans="3:6" x14ac:dyDescent="0.25">
      <c r="C115" s="39">
        <v>11</v>
      </c>
      <c r="D115" s="17" t="s">
        <v>24</v>
      </c>
      <c r="E115" s="38">
        <v>73</v>
      </c>
      <c r="F115" s="38">
        <v>1164.3835616438357</v>
      </c>
    </row>
    <row r="116" spans="3:6" x14ac:dyDescent="0.25">
      <c r="C116" s="39">
        <v>12</v>
      </c>
      <c r="D116" s="17" t="s">
        <v>13</v>
      </c>
      <c r="E116" s="38">
        <v>302</v>
      </c>
      <c r="F116" s="38">
        <v>1158.9403973509934</v>
      </c>
    </row>
    <row r="117" spans="3:6" x14ac:dyDescent="0.25">
      <c r="C117" s="39">
        <v>13</v>
      </c>
      <c r="D117" s="17" t="s">
        <v>19</v>
      </c>
      <c r="E117" s="38">
        <v>95</v>
      </c>
      <c r="F117" s="38">
        <v>1157.8947368421052</v>
      </c>
    </row>
    <row r="118" spans="3:6" x14ac:dyDescent="0.25">
      <c r="C118" s="39">
        <v>14</v>
      </c>
      <c r="D118" s="17" t="s">
        <v>44</v>
      </c>
      <c r="E118" s="38">
        <v>104</v>
      </c>
      <c r="F118" s="38">
        <v>1153.8461538461538</v>
      </c>
    </row>
    <row r="119" spans="3:6" x14ac:dyDescent="0.25">
      <c r="C119" s="39">
        <v>15</v>
      </c>
      <c r="D119" s="17" t="s">
        <v>12</v>
      </c>
      <c r="E119" s="38">
        <v>243</v>
      </c>
      <c r="F119" s="38">
        <v>1152.2633744855966</v>
      </c>
    </row>
    <row r="120" spans="3:6" x14ac:dyDescent="0.25">
      <c r="C120" s="39">
        <v>16</v>
      </c>
      <c r="D120" s="17" t="s">
        <v>43</v>
      </c>
      <c r="E120" s="38">
        <v>158</v>
      </c>
      <c r="F120" s="38">
        <v>1139.2405063291139</v>
      </c>
    </row>
    <row r="121" spans="3:6" x14ac:dyDescent="0.25">
      <c r="C121" s="39">
        <v>17</v>
      </c>
      <c r="D121" s="17" t="s">
        <v>44</v>
      </c>
      <c r="E121" s="38">
        <v>123</v>
      </c>
      <c r="F121" s="38">
        <v>1138.2113821138212</v>
      </c>
    </row>
    <row r="122" spans="3:6" x14ac:dyDescent="0.25">
      <c r="C122" s="39">
        <v>18</v>
      </c>
      <c r="D122" s="17" t="s">
        <v>30</v>
      </c>
      <c r="E122" s="38">
        <v>179</v>
      </c>
      <c r="F122" s="38">
        <v>1117.31843575419</v>
      </c>
    </row>
    <row r="123" spans="3:6" x14ac:dyDescent="0.25">
      <c r="C123" s="39">
        <v>19</v>
      </c>
      <c r="D123" s="17" t="s">
        <v>24</v>
      </c>
      <c r="E123" s="38">
        <v>224</v>
      </c>
      <c r="F123" s="38">
        <v>1116.0714285714287</v>
      </c>
    </row>
    <row r="124" spans="3:6" x14ac:dyDescent="0.25">
      <c r="C124" s="39">
        <v>20</v>
      </c>
      <c r="D124" s="17" t="s">
        <v>37</v>
      </c>
      <c r="E124" s="38">
        <v>73</v>
      </c>
      <c r="F124" s="38">
        <v>1095.8904109589041</v>
      </c>
    </row>
    <row r="125" spans="3:6" x14ac:dyDescent="0.25">
      <c r="C125" s="39">
        <v>21</v>
      </c>
      <c r="D125" s="17" t="s">
        <v>45</v>
      </c>
      <c r="E125" s="38">
        <v>300</v>
      </c>
      <c r="F125" s="38">
        <v>1066.6666666666667</v>
      </c>
    </row>
    <row r="126" spans="3:6" x14ac:dyDescent="0.25">
      <c r="C126" s="39">
        <v>22</v>
      </c>
      <c r="D126" s="17" t="s">
        <v>42</v>
      </c>
      <c r="E126" s="38">
        <v>330</v>
      </c>
      <c r="F126" s="38">
        <v>1060.6060606060605</v>
      </c>
    </row>
    <row r="127" spans="3:6" x14ac:dyDescent="0.25">
      <c r="C127" s="39">
        <v>23</v>
      </c>
      <c r="D127" s="17" t="s">
        <v>12</v>
      </c>
      <c r="E127" s="38">
        <v>114</v>
      </c>
      <c r="F127" s="38">
        <v>1052.6315789473683</v>
      </c>
    </row>
    <row r="128" spans="3:6" x14ac:dyDescent="0.25">
      <c r="C128" s="39">
        <v>24</v>
      </c>
      <c r="D128" s="17" t="s">
        <v>23</v>
      </c>
      <c r="E128" s="38">
        <v>105</v>
      </c>
      <c r="F128" s="38">
        <v>1047.6190476190477</v>
      </c>
    </row>
    <row r="129" spans="3:6" x14ac:dyDescent="0.25">
      <c r="C129" s="39">
        <v>25</v>
      </c>
      <c r="D129" s="17" t="s">
        <v>31</v>
      </c>
      <c r="E129" s="38">
        <v>105</v>
      </c>
      <c r="F129" s="38">
        <v>1047.6190476190477</v>
      </c>
    </row>
    <row r="130" spans="3:6" x14ac:dyDescent="0.25">
      <c r="C130" s="39">
        <v>26</v>
      </c>
      <c r="D130" s="17" t="s">
        <v>44</v>
      </c>
      <c r="E130" s="38">
        <v>144</v>
      </c>
      <c r="F130" s="38">
        <v>1041.6666666666667</v>
      </c>
    </row>
    <row r="131" spans="3:6" x14ac:dyDescent="0.25">
      <c r="C131" s="39">
        <v>27</v>
      </c>
      <c r="D131" s="17" t="s">
        <v>14</v>
      </c>
      <c r="E131" s="38">
        <v>96</v>
      </c>
      <c r="F131" s="38">
        <v>1041.6666666666667</v>
      </c>
    </row>
    <row r="132" spans="3:6" x14ac:dyDescent="0.25">
      <c r="C132" s="39">
        <v>28</v>
      </c>
      <c r="D132" s="17" t="s">
        <v>17</v>
      </c>
      <c r="E132" s="38">
        <v>270</v>
      </c>
      <c r="F132" s="38">
        <v>1037.037037037037</v>
      </c>
    </row>
    <row r="133" spans="3:6" x14ac:dyDescent="0.25">
      <c r="C133" s="39">
        <v>29</v>
      </c>
      <c r="D133" s="17" t="s">
        <v>44</v>
      </c>
      <c r="E133" s="38">
        <v>145</v>
      </c>
      <c r="F133" s="38">
        <v>1034.4827586206898</v>
      </c>
    </row>
    <row r="134" spans="3:6" x14ac:dyDescent="0.25">
      <c r="C134" s="39">
        <v>30</v>
      </c>
      <c r="D134" s="17" t="s">
        <v>28</v>
      </c>
      <c r="E134" s="38">
        <v>300</v>
      </c>
      <c r="F134" s="38">
        <v>1033.3333333333333</v>
      </c>
    </row>
    <row r="135" spans="3:6" x14ac:dyDescent="0.25">
      <c r="C135" s="39">
        <v>31</v>
      </c>
      <c r="D135" s="17" t="s">
        <v>37</v>
      </c>
      <c r="E135" s="38">
        <v>310</v>
      </c>
      <c r="F135" s="38">
        <v>1032.258064516129</v>
      </c>
    </row>
    <row r="136" spans="3:6" x14ac:dyDescent="0.25">
      <c r="C136" s="39">
        <v>32</v>
      </c>
      <c r="D136" s="17" t="s">
        <v>24</v>
      </c>
      <c r="E136" s="38">
        <v>78</v>
      </c>
      <c r="F136" s="38">
        <v>1025.6410256410256</v>
      </c>
    </row>
    <row r="137" spans="3:6" x14ac:dyDescent="0.25">
      <c r="C137" s="39">
        <v>33</v>
      </c>
      <c r="D137" s="17" t="s">
        <v>14</v>
      </c>
      <c r="E137" s="38">
        <v>54</v>
      </c>
      <c r="F137" s="38">
        <v>1018.5185185185185</v>
      </c>
    </row>
    <row r="138" spans="3:6" x14ac:dyDescent="0.25">
      <c r="C138" s="39">
        <v>34</v>
      </c>
      <c r="D138" s="17" t="s">
        <v>20</v>
      </c>
      <c r="E138" s="38">
        <v>178</v>
      </c>
      <c r="F138" s="38">
        <v>1011.2359550561798</v>
      </c>
    </row>
    <row r="139" spans="3:6" x14ac:dyDescent="0.25">
      <c r="C139" s="39">
        <v>35</v>
      </c>
      <c r="D139" s="17" t="s">
        <v>27</v>
      </c>
      <c r="E139" s="38">
        <v>336</v>
      </c>
      <c r="F139" s="38">
        <v>1007.1428571428571</v>
      </c>
    </row>
    <row r="140" spans="3:6" x14ac:dyDescent="0.25">
      <c r="C140" s="39">
        <v>36</v>
      </c>
      <c r="D140" s="17" t="s">
        <v>37</v>
      </c>
      <c r="E140" s="38">
        <v>359</v>
      </c>
      <c r="F140" s="38">
        <v>1002.7855153203343</v>
      </c>
    </row>
    <row r="141" spans="3:6" x14ac:dyDescent="0.25">
      <c r="C141" s="39">
        <v>37</v>
      </c>
      <c r="D141" s="17" t="s">
        <v>12</v>
      </c>
      <c r="E141" s="38">
        <v>350</v>
      </c>
      <c r="F141" s="38">
        <v>1000</v>
      </c>
    </row>
    <row r="142" spans="3:6" x14ac:dyDescent="0.25">
      <c r="C142" s="39">
        <v>38</v>
      </c>
      <c r="D142" s="17" t="s">
        <v>15</v>
      </c>
      <c r="E142" s="38">
        <v>300</v>
      </c>
      <c r="F142" s="38">
        <v>1000</v>
      </c>
    </row>
    <row r="143" spans="3:6" x14ac:dyDescent="0.25">
      <c r="C143" s="39">
        <v>39</v>
      </c>
      <c r="D143" s="17" t="s">
        <v>41</v>
      </c>
      <c r="E143" s="38">
        <v>200</v>
      </c>
      <c r="F143" s="38">
        <v>1000</v>
      </c>
    </row>
    <row r="144" spans="3:6" x14ac:dyDescent="0.25">
      <c r="C144" s="39">
        <v>40</v>
      </c>
      <c r="D144" s="17" t="s">
        <v>38</v>
      </c>
      <c r="E144" s="38">
        <v>183</v>
      </c>
      <c r="F144" s="38">
        <v>983.60655737704917</v>
      </c>
    </row>
    <row r="145" spans="3:6" x14ac:dyDescent="0.25">
      <c r="C145" s="39">
        <v>41</v>
      </c>
      <c r="D145" s="17" t="s">
        <v>49</v>
      </c>
      <c r="E145" s="38">
        <v>206</v>
      </c>
      <c r="F145" s="38">
        <v>970.87378640776694</v>
      </c>
    </row>
    <row r="146" spans="3:6" x14ac:dyDescent="0.25">
      <c r="C146" s="39">
        <v>42</v>
      </c>
      <c r="D146" s="17" t="s">
        <v>13</v>
      </c>
      <c r="E146" s="38">
        <v>179</v>
      </c>
      <c r="F146" s="38">
        <v>949.7206703910615</v>
      </c>
    </row>
    <row r="147" spans="3:6" x14ac:dyDescent="0.25">
      <c r="C147" s="39">
        <v>43</v>
      </c>
      <c r="D147" s="17" t="s">
        <v>24</v>
      </c>
      <c r="E147" s="38">
        <v>264</v>
      </c>
      <c r="F147" s="38">
        <v>946.969696969697</v>
      </c>
    </row>
    <row r="148" spans="3:6" x14ac:dyDescent="0.25">
      <c r="C148" s="39">
        <v>44</v>
      </c>
      <c r="D148" s="17" t="s">
        <v>49</v>
      </c>
      <c r="E148" s="38">
        <v>370</v>
      </c>
      <c r="F148" s="38">
        <v>945.94594594594594</v>
      </c>
    </row>
    <row r="149" spans="3:6" x14ac:dyDescent="0.25">
      <c r="C149" s="39">
        <v>45</v>
      </c>
      <c r="D149" s="17" t="s">
        <v>38</v>
      </c>
      <c r="E149" s="38">
        <v>300</v>
      </c>
      <c r="F149" s="38">
        <v>933.33333333333337</v>
      </c>
    </row>
    <row r="150" spans="3:6" x14ac:dyDescent="0.25">
      <c r="C150" s="39">
        <v>46</v>
      </c>
      <c r="D150" s="17" t="s">
        <v>43</v>
      </c>
      <c r="E150" s="38">
        <v>192</v>
      </c>
      <c r="F150" s="38">
        <v>932.29166666666663</v>
      </c>
    </row>
    <row r="151" spans="3:6" x14ac:dyDescent="0.25">
      <c r="C151" s="39">
        <v>47</v>
      </c>
      <c r="D151" s="17" t="s">
        <v>38</v>
      </c>
      <c r="E151" s="38">
        <v>303</v>
      </c>
      <c r="F151" s="38">
        <v>924.0924092409241</v>
      </c>
    </row>
    <row r="152" spans="3:6" x14ac:dyDescent="0.25">
      <c r="C152" s="39">
        <v>48</v>
      </c>
      <c r="D152" s="17" t="s">
        <v>22</v>
      </c>
      <c r="E152" s="38">
        <v>90</v>
      </c>
      <c r="F152" s="38">
        <v>911.11111111111109</v>
      </c>
    </row>
    <row r="153" spans="3:6" x14ac:dyDescent="0.25">
      <c r="C153" s="39">
        <v>49</v>
      </c>
      <c r="D153" s="17" t="s">
        <v>37</v>
      </c>
      <c r="E153" s="38">
        <v>55</v>
      </c>
      <c r="F153" s="38">
        <v>909.09090909090912</v>
      </c>
    </row>
    <row r="154" spans="3:6" x14ac:dyDescent="0.25">
      <c r="C154" s="39">
        <v>50</v>
      </c>
      <c r="D154" s="17" t="s">
        <v>20</v>
      </c>
      <c r="E154" s="38">
        <v>276</v>
      </c>
      <c r="F154" s="38">
        <v>905.79710144927537</v>
      </c>
    </row>
    <row r="155" spans="3:6" x14ac:dyDescent="0.25">
      <c r="C155" s="39">
        <v>51</v>
      </c>
      <c r="D155" s="17" t="s">
        <v>49</v>
      </c>
      <c r="E155" s="38">
        <v>243</v>
      </c>
      <c r="F155" s="38">
        <v>884.77366255144034</v>
      </c>
    </row>
    <row r="156" spans="3:6" x14ac:dyDescent="0.25">
      <c r="C156" s="39">
        <v>52</v>
      </c>
      <c r="D156" s="17" t="s">
        <v>24</v>
      </c>
      <c r="E156" s="38">
        <v>68</v>
      </c>
      <c r="F156" s="38">
        <v>882.35294117647061</v>
      </c>
    </row>
    <row r="157" spans="3:6" x14ac:dyDescent="0.25">
      <c r="C157" s="39">
        <v>53</v>
      </c>
      <c r="D157" s="17" t="s">
        <v>43</v>
      </c>
      <c r="E157" s="38">
        <v>91</v>
      </c>
      <c r="F157" s="38">
        <v>879.12087912087907</v>
      </c>
    </row>
    <row r="158" spans="3:6" x14ac:dyDescent="0.25">
      <c r="C158" s="39">
        <v>54</v>
      </c>
      <c r="D158" s="17" t="s">
        <v>43</v>
      </c>
      <c r="E158" s="38">
        <v>126</v>
      </c>
      <c r="F158" s="38">
        <v>873.01587301587301</v>
      </c>
    </row>
    <row r="159" spans="3:6" x14ac:dyDescent="0.25">
      <c r="C159" s="39">
        <v>55</v>
      </c>
      <c r="D159" s="17" t="s">
        <v>15</v>
      </c>
      <c r="E159" s="38">
        <v>116</v>
      </c>
      <c r="F159" s="38">
        <v>862.06896551724139</v>
      </c>
    </row>
    <row r="160" spans="3:6" x14ac:dyDescent="0.25">
      <c r="C160" s="39">
        <v>56</v>
      </c>
      <c r="D160" s="17" t="s">
        <v>38</v>
      </c>
      <c r="E160" s="38">
        <v>354</v>
      </c>
      <c r="F160" s="38">
        <v>847.45762711864404</v>
      </c>
    </row>
    <row r="161" spans="3:6" x14ac:dyDescent="0.25">
      <c r="C161" s="39">
        <v>57</v>
      </c>
      <c r="D161" s="17" t="s">
        <v>30</v>
      </c>
      <c r="E161" s="38">
        <v>264</v>
      </c>
      <c r="F161" s="38">
        <v>833.33333333333337</v>
      </c>
    </row>
    <row r="162" spans="3:6" x14ac:dyDescent="0.25">
      <c r="C162" s="39">
        <v>58</v>
      </c>
      <c r="D162" s="17" t="s">
        <v>37</v>
      </c>
      <c r="E162" s="38">
        <v>782</v>
      </c>
      <c r="F162" s="38">
        <v>831.20204603580567</v>
      </c>
    </row>
    <row r="163" spans="3:6" x14ac:dyDescent="0.25">
      <c r="C163" s="39">
        <v>59</v>
      </c>
      <c r="D163" s="17" t="s">
        <v>12</v>
      </c>
      <c r="E163" s="38">
        <v>81</v>
      </c>
      <c r="F163" s="38">
        <v>827.16049382716051</v>
      </c>
    </row>
    <row r="164" spans="3:6" x14ac:dyDescent="0.25">
      <c r="C164" s="39">
        <v>60</v>
      </c>
      <c r="D164" s="17" t="s">
        <v>33</v>
      </c>
      <c r="E164" s="38">
        <v>170</v>
      </c>
      <c r="F164" s="38">
        <v>823.52941176470586</v>
      </c>
    </row>
    <row r="165" spans="3:6" x14ac:dyDescent="0.25">
      <c r="C165" s="39">
        <v>61</v>
      </c>
      <c r="D165" s="17" t="s">
        <v>37</v>
      </c>
      <c r="E165" s="38">
        <v>135</v>
      </c>
      <c r="F165" s="38">
        <v>814.81481481481478</v>
      </c>
    </row>
    <row r="166" spans="3:6" x14ac:dyDescent="0.25">
      <c r="C166" s="39">
        <v>62</v>
      </c>
      <c r="D166" s="17" t="s">
        <v>24</v>
      </c>
      <c r="E166" s="38">
        <v>87</v>
      </c>
      <c r="F166" s="38">
        <v>804.59770114942523</v>
      </c>
    </row>
    <row r="167" spans="3:6" x14ac:dyDescent="0.25">
      <c r="C167" s="39">
        <v>63</v>
      </c>
      <c r="D167" s="17" t="s">
        <v>15</v>
      </c>
      <c r="E167" s="38">
        <v>106</v>
      </c>
      <c r="F167" s="38">
        <v>801.88679245283015</v>
      </c>
    </row>
    <row r="168" spans="3:6" x14ac:dyDescent="0.25">
      <c r="C168" s="39">
        <v>64</v>
      </c>
      <c r="D168" s="17" t="s">
        <v>39</v>
      </c>
      <c r="E168" s="38">
        <v>88</v>
      </c>
      <c r="F168" s="38">
        <v>795.4545454545455</v>
      </c>
    </row>
    <row r="169" spans="3:6" x14ac:dyDescent="0.25">
      <c r="C169" s="39">
        <v>65</v>
      </c>
      <c r="D169" s="35" t="s">
        <v>18</v>
      </c>
      <c r="E169" s="38">
        <v>140</v>
      </c>
      <c r="F169" s="38">
        <v>785.71428571428567</v>
      </c>
    </row>
    <row r="170" spans="3:6" x14ac:dyDescent="0.25">
      <c r="C170" s="40">
        <v>1</v>
      </c>
      <c r="D170" s="36" t="s">
        <v>25</v>
      </c>
      <c r="E170" s="37">
        <v>260</v>
      </c>
      <c r="F170" s="37">
        <v>769.23076923076928</v>
      </c>
    </row>
    <row r="171" spans="3:6" x14ac:dyDescent="0.25">
      <c r="C171" s="40">
        <v>2</v>
      </c>
      <c r="D171" s="36" t="s">
        <v>16</v>
      </c>
      <c r="E171" s="37">
        <v>329</v>
      </c>
      <c r="F171" s="37">
        <v>759.87841945288756</v>
      </c>
    </row>
    <row r="172" spans="3:6" x14ac:dyDescent="0.25">
      <c r="C172" s="40">
        <v>3</v>
      </c>
      <c r="D172" s="36" t="s">
        <v>36</v>
      </c>
      <c r="E172" s="37">
        <v>79</v>
      </c>
      <c r="F172" s="37">
        <v>759.49367088607596</v>
      </c>
    </row>
    <row r="173" spans="3:6" x14ac:dyDescent="0.25">
      <c r="C173" s="40">
        <v>4</v>
      </c>
      <c r="D173" s="36" t="s">
        <v>13</v>
      </c>
      <c r="E173" s="37">
        <v>113</v>
      </c>
      <c r="F173" s="37">
        <v>752.21238938053102</v>
      </c>
    </row>
    <row r="174" spans="3:6" x14ac:dyDescent="0.25">
      <c r="C174" s="40">
        <v>5</v>
      </c>
      <c r="D174" s="36" t="s">
        <v>20</v>
      </c>
      <c r="E174" s="37">
        <v>160</v>
      </c>
      <c r="F174" s="37">
        <v>750</v>
      </c>
    </row>
    <row r="175" spans="3:6" x14ac:dyDescent="0.25">
      <c r="C175" s="40">
        <v>6</v>
      </c>
      <c r="D175" s="36" t="s">
        <v>13</v>
      </c>
      <c r="E175" s="37">
        <v>102</v>
      </c>
      <c r="F175" s="37">
        <v>735.29411764705878</v>
      </c>
    </row>
    <row r="176" spans="3:6" x14ac:dyDescent="0.25">
      <c r="C176" s="40">
        <v>7</v>
      </c>
      <c r="D176" s="36" t="s">
        <v>46</v>
      </c>
      <c r="E176" s="37">
        <v>164</v>
      </c>
      <c r="F176" s="37">
        <v>731.70731707317077</v>
      </c>
    </row>
    <row r="177" spans="3:6" x14ac:dyDescent="0.25">
      <c r="C177" s="40">
        <v>8</v>
      </c>
      <c r="D177" s="36" t="s">
        <v>39</v>
      </c>
      <c r="E177" s="37">
        <v>82</v>
      </c>
      <c r="F177" s="37">
        <v>731.70731707317077</v>
      </c>
    </row>
    <row r="178" spans="3:6" x14ac:dyDescent="0.25">
      <c r="C178" s="40">
        <v>9</v>
      </c>
      <c r="D178" s="36" t="s">
        <v>44</v>
      </c>
      <c r="E178" s="37">
        <v>137</v>
      </c>
      <c r="F178" s="37">
        <v>729.92700729927003</v>
      </c>
    </row>
    <row r="179" spans="3:6" x14ac:dyDescent="0.25">
      <c r="C179" s="40">
        <v>10</v>
      </c>
      <c r="D179" s="36" t="s">
        <v>34</v>
      </c>
      <c r="E179" s="37">
        <v>558</v>
      </c>
      <c r="F179" s="37">
        <v>716.84587813620067</v>
      </c>
    </row>
    <row r="180" spans="3:6" x14ac:dyDescent="0.25">
      <c r="C180" s="40">
        <v>11</v>
      </c>
      <c r="D180" s="36" t="s">
        <v>42</v>
      </c>
      <c r="E180" s="37">
        <v>140</v>
      </c>
      <c r="F180" s="37">
        <v>714.28571428571433</v>
      </c>
    </row>
    <row r="181" spans="3:6" x14ac:dyDescent="0.25">
      <c r="C181" s="40">
        <v>12</v>
      </c>
      <c r="D181" s="36" t="s">
        <v>43</v>
      </c>
      <c r="E181" s="37">
        <v>282</v>
      </c>
      <c r="F181" s="37">
        <v>709.21985815602841</v>
      </c>
    </row>
    <row r="182" spans="3:6" x14ac:dyDescent="0.25">
      <c r="C182" s="40">
        <v>13</v>
      </c>
      <c r="D182" s="36" t="s">
        <v>41</v>
      </c>
      <c r="E182" s="37">
        <v>141</v>
      </c>
      <c r="F182" s="37">
        <v>709.21985815602841</v>
      </c>
    </row>
    <row r="183" spans="3:6" x14ac:dyDescent="0.25">
      <c r="C183" s="40">
        <v>14</v>
      </c>
      <c r="D183" s="36" t="s">
        <v>20</v>
      </c>
      <c r="E183" s="37">
        <v>360</v>
      </c>
      <c r="F183" s="37">
        <v>694.44444444444446</v>
      </c>
    </row>
    <row r="184" spans="3:6" x14ac:dyDescent="0.25">
      <c r="C184" s="40">
        <v>15</v>
      </c>
      <c r="D184" s="36" t="s">
        <v>14</v>
      </c>
      <c r="E184" s="37">
        <v>400</v>
      </c>
      <c r="F184" s="37">
        <v>662.5</v>
      </c>
    </row>
    <row r="185" spans="3:6" x14ac:dyDescent="0.25">
      <c r="C185" s="40">
        <v>16</v>
      </c>
      <c r="D185" s="36" t="s">
        <v>39</v>
      </c>
      <c r="E185" s="37">
        <v>151</v>
      </c>
      <c r="F185" s="37">
        <v>662.25165562913912</v>
      </c>
    </row>
    <row r="186" spans="3:6" x14ac:dyDescent="0.25">
      <c r="C186" s="40">
        <v>17</v>
      </c>
      <c r="D186" s="36" t="s">
        <v>24</v>
      </c>
      <c r="E186" s="37">
        <v>136</v>
      </c>
      <c r="F186" s="37">
        <v>661.76470588235293</v>
      </c>
    </row>
    <row r="187" spans="3:6" x14ac:dyDescent="0.25">
      <c r="C187" s="40">
        <v>18</v>
      </c>
      <c r="D187" s="36" t="s">
        <v>39</v>
      </c>
      <c r="E187" s="37">
        <v>93</v>
      </c>
      <c r="F187" s="37">
        <v>645.16129032258061</v>
      </c>
    </row>
    <row r="188" spans="3:6" x14ac:dyDescent="0.25">
      <c r="C188" s="40">
        <v>19</v>
      </c>
      <c r="D188" s="36" t="s">
        <v>39</v>
      </c>
      <c r="E188" s="37">
        <v>117</v>
      </c>
      <c r="F188" s="37">
        <v>641.02564102564099</v>
      </c>
    </row>
    <row r="189" spans="3:6" x14ac:dyDescent="0.25">
      <c r="C189" s="40">
        <v>20</v>
      </c>
      <c r="D189" s="36" t="s">
        <v>24</v>
      </c>
      <c r="E189" s="37">
        <v>78</v>
      </c>
      <c r="F189" s="37">
        <v>641.02564102564099</v>
      </c>
    </row>
    <row r="190" spans="3:6" x14ac:dyDescent="0.25">
      <c r="C190" s="40">
        <v>21</v>
      </c>
      <c r="D190" s="36" t="s">
        <v>20</v>
      </c>
      <c r="E190" s="37">
        <v>360</v>
      </c>
      <c r="F190" s="37">
        <v>638.88888888888891</v>
      </c>
    </row>
    <row r="191" spans="3:6" x14ac:dyDescent="0.25">
      <c r="C191" s="40">
        <v>22</v>
      </c>
      <c r="D191" s="36" t="s">
        <v>41</v>
      </c>
      <c r="E191" s="37">
        <v>300</v>
      </c>
      <c r="F191" s="37">
        <v>600</v>
      </c>
    </row>
    <row r="192" spans="3:6" x14ac:dyDescent="0.25">
      <c r="C192" s="40">
        <v>23</v>
      </c>
      <c r="D192" s="36" t="s">
        <v>30</v>
      </c>
      <c r="E192" s="37">
        <v>218</v>
      </c>
      <c r="F192" s="37">
        <v>596.33027522935777</v>
      </c>
    </row>
    <row r="193" spans="3:6" x14ac:dyDescent="0.25">
      <c r="C193" s="40">
        <v>24</v>
      </c>
      <c r="D193" s="36" t="s">
        <v>30</v>
      </c>
      <c r="E193" s="37">
        <v>190</v>
      </c>
      <c r="F193" s="37">
        <v>578.9473684210526</v>
      </c>
    </row>
    <row r="194" spans="3:6" x14ac:dyDescent="0.25">
      <c r="C194" s="40">
        <v>25</v>
      </c>
      <c r="D194" s="36" t="s">
        <v>30</v>
      </c>
      <c r="E194" s="37">
        <v>264</v>
      </c>
      <c r="F194" s="37">
        <v>568.18181818181813</v>
      </c>
    </row>
    <row r="195" spans="3:6" x14ac:dyDescent="0.25">
      <c r="C195" s="40">
        <v>26</v>
      </c>
      <c r="D195" s="36" t="s">
        <v>14</v>
      </c>
      <c r="E195" s="37">
        <v>390</v>
      </c>
      <c r="F195" s="37">
        <v>564.10256410256409</v>
      </c>
    </row>
    <row r="196" spans="3:6" x14ac:dyDescent="0.25">
      <c r="C196" s="40">
        <v>27</v>
      </c>
      <c r="D196" s="36" t="s">
        <v>36</v>
      </c>
      <c r="E196" s="37">
        <v>218</v>
      </c>
      <c r="F196" s="37">
        <v>550.45871559633031</v>
      </c>
    </row>
    <row r="197" spans="3:6" x14ac:dyDescent="0.25">
      <c r="C197" s="40">
        <v>28</v>
      </c>
      <c r="D197" s="36" t="s">
        <v>24</v>
      </c>
      <c r="E197" s="37">
        <v>113</v>
      </c>
      <c r="F197" s="37">
        <v>530.97345132743362</v>
      </c>
    </row>
    <row r="198" spans="3:6" x14ac:dyDescent="0.25">
      <c r="C198" s="40">
        <v>29</v>
      </c>
      <c r="D198" s="36" t="s">
        <v>43</v>
      </c>
      <c r="E198" s="37">
        <v>288</v>
      </c>
      <c r="F198" s="37">
        <v>520.83333333333337</v>
      </c>
    </row>
    <row r="199" spans="3:6" x14ac:dyDescent="0.25">
      <c r="C199" s="40">
        <v>30</v>
      </c>
      <c r="D199" s="36" t="s">
        <v>20</v>
      </c>
      <c r="E199" s="37">
        <v>398</v>
      </c>
      <c r="F199" s="37">
        <v>477.38693467336685</v>
      </c>
    </row>
    <row r="200" spans="3:6" x14ac:dyDescent="0.25">
      <c r="C200" s="40">
        <v>31</v>
      </c>
      <c r="D200" s="36" t="s">
        <v>45</v>
      </c>
      <c r="E200" s="37">
        <v>736</v>
      </c>
      <c r="F200" s="37">
        <v>468.75</v>
      </c>
    </row>
    <row r="201" spans="3:6" x14ac:dyDescent="0.25">
      <c r="C201" s="40">
        <v>32</v>
      </c>
      <c r="D201" s="36" t="s">
        <v>15</v>
      </c>
      <c r="E201" s="37">
        <v>300</v>
      </c>
      <c r="F201" s="37">
        <v>466.66666666666669</v>
      </c>
    </row>
    <row r="202" spans="3:6" x14ac:dyDescent="0.25">
      <c r="C202" s="40">
        <v>33</v>
      </c>
      <c r="D202" s="36" t="s">
        <v>30</v>
      </c>
      <c r="E202" s="37">
        <v>458</v>
      </c>
      <c r="F202" s="37">
        <v>436.68122270742356</v>
      </c>
    </row>
    <row r="203" spans="3:6" x14ac:dyDescent="0.25">
      <c r="C203" s="40">
        <v>34</v>
      </c>
      <c r="D203" s="36" t="s">
        <v>13</v>
      </c>
      <c r="E203" s="37">
        <v>454</v>
      </c>
      <c r="F203" s="37">
        <v>352.42290748898677</v>
      </c>
    </row>
    <row r="204" spans="3:6" x14ac:dyDescent="0.25">
      <c r="C204" s="40">
        <v>35</v>
      </c>
      <c r="D204" s="36" t="s">
        <v>14</v>
      </c>
      <c r="E204" s="37">
        <v>734</v>
      </c>
      <c r="F204" s="37">
        <v>340.59945504087193</v>
      </c>
    </row>
    <row r="205" spans="3:6" x14ac:dyDescent="0.25">
      <c r="C205" s="40">
        <v>36</v>
      </c>
      <c r="D205" s="36" t="s">
        <v>41</v>
      </c>
      <c r="E205" s="37">
        <v>280</v>
      </c>
      <c r="F205" s="37">
        <v>339.28571428571428</v>
      </c>
    </row>
    <row r="206" spans="3:6" x14ac:dyDescent="0.25">
      <c r="C206" s="40">
        <v>37</v>
      </c>
      <c r="D206" s="36" t="s">
        <v>30</v>
      </c>
      <c r="E206" s="37">
        <v>950</v>
      </c>
      <c r="F206" s="37">
        <v>315.78947368421052</v>
      </c>
    </row>
    <row r="207" spans="3:6" x14ac:dyDescent="0.25">
      <c r="C207" s="40">
        <v>38</v>
      </c>
      <c r="D207" s="36" t="s">
        <v>40</v>
      </c>
      <c r="E207" s="37">
        <v>720</v>
      </c>
      <c r="F207" s="37">
        <v>305.55555555555554</v>
      </c>
    </row>
    <row r="208" spans="3:6" x14ac:dyDescent="0.25">
      <c r="C208" s="40">
        <v>39</v>
      </c>
      <c r="D208" s="36" t="s">
        <v>13</v>
      </c>
      <c r="E208" s="37">
        <v>589</v>
      </c>
      <c r="F208" s="37">
        <v>288.62478777589132</v>
      </c>
    </row>
  </sheetData>
  <autoFilter ref="C7:F7" xr:uid="{00000000-0009-0000-0000-000002000000}">
    <sortState xmlns:xlrd2="http://schemas.microsoft.com/office/spreadsheetml/2017/richdata2" ref="C8:F208">
      <sortCondition descending="1" ref="F7"/>
    </sortState>
  </autoFilter>
  <mergeCells count="8">
    <mergeCell ref="H9:J9"/>
    <mergeCell ref="H10:J10"/>
    <mergeCell ref="I8:K8"/>
    <mergeCell ref="C1:G1"/>
    <mergeCell ref="C2:G2"/>
    <mergeCell ref="C3:G3"/>
    <mergeCell ref="C4:G4"/>
    <mergeCell ref="C5:G5"/>
  </mergeCells>
  <printOptions horizontalCentered="1" verticalCentered="1"/>
  <pageMargins left="0.35433070866141736" right="0.39370078740157483" top="0.43307086614173229" bottom="0.39370078740157483" header="0.31496062992125984" footer="0.31496062992125984"/>
  <pageSetup paperSize="119" scale="43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4:H17"/>
  <sheetViews>
    <sheetView workbookViewId="0">
      <selection activeCell="D6" sqref="D6"/>
    </sheetView>
  </sheetViews>
  <sheetFormatPr baseColWidth="10" defaultRowHeight="15" x14ac:dyDescent="0.25"/>
  <cols>
    <col min="8" max="8" width="11.85546875" bestFit="1" customWidth="1"/>
  </cols>
  <sheetData>
    <row r="4" spans="2:8" x14ac:dyDescent="0.25">
      <c r="B4" s="33" t="s">
        <v>61</v>
      </c>
      <c r="C4" s="33" t="s">
        <v>62</v>
      </c>
      <c r="D4" s="33" t="s">
        <v>63</v>
      </c>
      <c r="E4" s="33" t="s">
        <v>64</v>
      </c>
      <c r="F4" s="33" t="s">
        <v>65</v>
      </c>
      <c r="G4" s="33" t="s">
        <v>66</v>
      </c>
      <c r="H4" s="33" t="s">
        <v>67</v>
      </c>
    </row>
    <row r="5" spans="2:8" x14ac:dyDescent="0.25">
      <c r="B5" s="33">
        <v>1</v>
      </c>
      <c r="C5" s="30">
        <v>280</v>
      </c>
      <c r="D5" s="30">
        <f t="shared" ref="D5:D13" si="0">C5+500</f>
        <v>780</v>
      </c>
      <c r="E5" s="33">
        <v>39</v>
      </c>
      <c r="F5" s="31">
        <f>E5</f>
        <v>39</v>
      </c>
      <c r="G5" s="78">
        <f>E5/E14</f>
        <v>0.19402985074626866</v>
      </c>
      <c r="H5" s="79">
        <f>G5</f>
        <v>0.19402985074626866</v>
      </c>
    </row>
    <row r="6" spans="2:8" x14ac:dyDescent="0.25">
      <c r="B6" s="33">
        <v>2</v>
      </c>
      <c r="C6" s="31">
        <v>781</v>
      </c>
      <c r="D6" s="31">
        <f t="shared" si="0"/>
        <v>1281</v>
      </c>
      <c r="E6" s="31">
        <v>65</v>
      </c>
      <c r="F6" s="31">
        <f t="shared" ref="F6:F13" si="1">F5+E6</f>
        <v>104</v>
      </c>
      <c r="G6" s="47">
        <f>E6/E14</f>
        <v>0.32338308457711445</v>
      </c>
      <c r="H6" s="48">
        <f t="shared" ref="H6:H13" si="2">H5+G6</f>
        <v>0.51741293532338317</v>
      </c>
    </row>
    <row r="7" spans="2:8" x14ac:dyDescent="0.25">
      <c r="B7" s="33">
        <v>3</v>
      </c>
      <c r="C7" s="31">
        <v>1282</v>
      </c>
      <c r="D7" s="31">
        <f t="shared" si="0"/>
        <v>1782</v>
      </c>
      <c r="E7" s="31">
        <v>40</v>
      </c>
      <c r="F7" s="31">
        <f t="shared" si="1"/>
        <v>144</v>
      </c>
      <c r="G7" s="47">
        <f>E7/E14</f>
        <v>0.19900497512437812</v>
      </c>
      <c r="H7" s="48">
        <f t="shared" si="2"/>
        <v>0.71641791044776126</v>
      </c>
    </row>
    <row r="8" spans="2:8" x14ac:dyDescent="0.25">
      <c r="B8" s="33">
        <v>4</v>
      </c>
      <c r="C8" s="31">
        <v>1783</v>
      </c>
      <c r="D8" s="31">
        <f t="shared" si="0"/>
        <v>2283</v>
      </c>
      <c r="E8" s="33">
        <v>26</v>
      </c>
      <c r="F8" s="31">
        <f t="shared" si="1"/>
        <v>170</v>
      </c>
      <c r="G8" s="47">
        <f>E8/E14</f>
        <v>0.12935323383084577</v>
      </c>
      <c r="H8" s="48">
        <f t="shared" si="2"/>
        <v>0.845771144278607</v>
      </c>
    </row>
    <row r="9" spans="2:8" x14ac:dyDescent="0.25">
      <c r="B9" s="33">
        <v>5</v>
      </c>
      <c r="C9" s="31">
        <v>2284</v>
      </c>
      <c r="D9" s="31">
        <f t="shared" si="0"/>
        <v>2784</v>
      </c>
      <c r="E9" s="33">
        <v>13</v>
      </c>
      <c r="F9" s="31">
        <f t="shared" si="1"/>
        <v>183</v>
      </c>
      <c r="G9" s="47">
        <f>E9/E14</f>
        <v>6.4676616915422883E-2</v>
      </c>
      <c r="H9" s="48">
        <f t="shared" si="2"/>
        <v>0.91044776119402993</v>
      </c>
    </row>
    <row r="10" spans="2:8" x14ac:dyDescent="0.25">
      <c r="B10" s="33">
        <v>6</v>
      </c>
      <c r="C10" s="31">
        <v>2785</v>
      </c>
      <c r="D10" s="31">
        <f t="shared" si="0"/>
        <v>3285</v>
      </c>
      <c r="E10" s="33">
        <v>9</v>
      </c>
      <c r="F10" s="31">
        <f t="shared" si="1"/>
        <v>192</v>
      </c>
      <c r="G10" s="47">
        <f>E10/E14</f>
        <v>4.4776119402985072E-2</v>
      </c>
      <c r="H10" s="48">
        <f t="shared" si="2"/>
        <v>0.95522388059701502</v>
      </c>
    </row>
    <row r="11" spans="2:8" x14ac:dyDescent="0.25">
      <c r="B11" s="33">
        <v>7</v>
      </c>
      <c r="C11" s="31">
        <v>3286</v>
      </c>
      <c r="D11" s="31">
        <f t="shared" si="0"/>
        <v>3786</v>
      </c>
      <c r="E11" s="31">
        <v>5</v>
      </c>
      <c r="F11" s="31">
        <f t="shared" si="1"/>
        <v>197</v>
      </c>
      <c r="G11" s="47">
        <f>E11/E14</f>
        <v>2.4875621890547265E-2</v>
      </c>
      <c r="H11" s="48">
        <f t="shared" si="2"/>
        <v>0.98009950248756228</v>
      </c>
    </row>
    <row r="12" spans="2:8" x14ac:dyDescent="0.25">
      <c r="B12" s="33">
        <v>8</v>
      </c>
      <c r="C12" s="31">
        <v>3787</v>
      </c>
      <c r="D12" s="31">
        <f t="shared" si="0"/>
        <v>4287</v>
      </c>
      <c r="E12" s="31">
        <v>3</v>
      </c>
      <c r="F12" s="31">
        <f t="shared" si="1"/>
        <v>200</v>
      </c>
      <c r="G12" s="47">
        <f>E12/E14</f>
        <v>1.4925373134328358E-2</v>
      </c>
      <c r="H12" s="48">
        <f t="shared" si="2"/>
        <v>0.99502487562189068</v>
      </c>
    </row>
    <row r="13" spans="2:8" x14ac:dyDescent="0.25">
      <c r="B13" s="33">
        <v>9</v>
      </c>
      <c r="C13" s="31">
        <v>4288</v>
      </c>
      <c r="D13" s="31">
        <f t="shared" si="0"/>
        <v>4788</v>
      </c>
      <c r="E13" s="31">
        <v>1</v>
      </c>
      <c r="F13" s="33">
        <f t="shared" si="1"/>
        <v>201</v>
      </c>
      <c r="G13" s="47">
        <f>E13/E14</f>
        <v>4.9751243781094526E-3</v>
      </c>
      <c r="H13" s="32">
        <f t="shared" si="2"/>
        <v>1.0000000000000002</v>
      </c>
    </row>
    <row r="14" spans="2:8" x14ac:dyDescent="0.25">
      <c r="B14" s="100" t="s">
        <v>69</v>
      </c>
      <c r="C14" s="101"/>
      <c r="D14" s="102"/>
      <c r="E14" s="33">
        <f>SUM(E5:E13)</f>
        <v>201</v>
      </c>
      <c r="F14" s="34"/>
      <c r="G14" s="32">
        <f>SUM(G5:G13)</f>
        <v>1.0000000000000002</v>
      </c>
      <c r="H14" s="34"/>
    </row>
    <row r="15" spans="2:8" x14ac:dyDescent="0.25">
      <c r="C15">
        <f>C6+500</f>
        <v>1281</v>
      </c>
    </row>
    <row r="17" spans="2:3" x14ac:dyDescent="0.25">
      <c r="B17" t="s">
        <v>88</v>
      </c>
      <c r="C17">
        <v>201</v>
      </c>
    </row>
  </sheetData>
  <mergeCells count="1">
    <mergeCell ref="B14:D14"/>
  </mergeCells>
  <pageMargins left="0.7" right="0.7" top="0.75" bottom="0.75" header="0.3" footer="0.3"/>
  <pageSetup orientation="portrait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J42"/>
  <sheetViews>
    <sheetView topLeftCell="A28" zoomScale="120" zoomScaleNormal="120" workbookViewId="0">
      <selection activeCell="F47" sqref="F47"/>
    </sheetView>
  </sheetViews>
  <sheetFormatPr baseColWidth="10" defaultRowHeight="15" x14ac:dyDescent="0.25"/>
  <cols>
    <col min="4" max="4" width="18.140625" bestFit="1" customWidth="1"/>
    <col min="5" max="5" width="13.7109375" bestFit="1" customWidth="1"/>
    <col min="6" max="6" width="14.5703125" bestFit="1" customWidth="1"/>
    <col min="7" max="7" width="16.140625" bestFit="1" customWidth="1"/>
    <col min="8" max="8" width="13.5703125" bestFit="1" customWidth="1"/>
    <col min="10" max="10" width="12.28515625" bestFit="1" customWidth="1"/>
  </cols>
  <sheetData>
    <row r="1" spans="2:9" x14ac:dyDescent="0.25">
      <c r="G1" t="s">
        <v>93</v>
      </c>
    </row>
    <row r="2" spans="2:9" ht="17.25" x14ac:dyDescent="0.25">
      <c r="B2" s="33" t="s">
        <v>71</v>
      </c>
      <c r="C2" s="33" t="s">
        <v>72</v>
      </c>
      <c r="D2" s="33" t="s">
        <v>73</v>
      </c>
      <c r="E2" s="33" t="s">
        <v>74</v>
      </c>
      <c r="F2" s="57" t="s">
        <v>76</v>
      </c>
      <c r="G2" s="33" t="s">
        <v>81</v>
      </c>
      <c r="H2" s="33" t="s">
        <v>92</v>
      </c>
    </row>
    <row r="3" spans="2:9" x14ac:dyDescent="0.25">
      <c r="B3" s="83">
        <v>1</v>
      </c>
      <c r="C3" s="83">
        <v>125</v>
      </c>
      <c r="D3" s="84">
        <v>90000</v>
      </c>
      <c r="E3" s="85">
        <v>720</v>
      </c>
      <c r="F3" s="86">
        <f>C3*E3</f>
        <v>90000</v>
      </c>
      <c r="G3" s="87">
        <f>D16-E3</f>
        <v>613</v>
      </c>
      <c r="H3" s="33">
        <f>POWER(G3,2)</f>
        <v>375769</v>
      </c>
      <c r="I3" s="62">
        <f>D16-E3</f>
        <v>613</v>
      </c>
    </row>
    <row r="4" spans="2:9" x14ac:dyDescent="0.25">
      <c r="B4" s="83">
        <v>2</v>
      </c>
      <c r="C4" s="83">
        <v>300</v>
      </c>
      <c r="D4" s="84">
        <v>216000</v>
      </c>
      <c r="E4" s="85">
        <v>720</v>
      </c>
      <c r="F4" s="86">
        <f t="shared" ref="F4:F12" si="0">C4*E4</f>
        <v>216000</v>
      </c>
      <c r="G4" s="87">
        <f>D16-E4</f>
        <v>613</v>
      </c>
      <c r="H4" s="33">
        <f t="shared" ref="H4:H12" si="1">POWER(G4,2)</f>
        <v>375769</v>
      </c>
      <c r="I4" s="62">
        <f>D16-E4</f>
        <v>613</v>
      </c>
    </row>
    <row r="5" spans="2:9" x14ac:dyDescent="0.25">
      <c r="B5" s="83">
        <v>3</v>
      </c>
      <c r="C5" s="83">
        <v>150</v>
      </c>
      <c r="D5" s="84">
        <v>125000</v>
      </c>
      <c r="E5" s="88">
        <v>833</v>
      </c>
      <c r="F5" s="86">
        <f t="shared" si="0"/>
        <v>124950</v>
      </c>
      <c r="G5" s="87">
        <f>D16-E5</f>
        <v>500</v>
      </c>
      <c r="H5" s="33">
        <f t="shared" si="1"/>
        <v>250000</v>
      </c>
      <c r="I5" s="62">
        <f>D16-E5</f>
        <v>500</v>
      </c>
    </row>
    <row r="6" spans="2:9" x14ac:dyDescent="0.25">
      <c r="B6" s="83">
        <v>4</v>
      </c>
      <c r="C6" s="83">
        <v>240</v>
      </c>
      <c r="D6" s="84">
        <v>210000</v>
      </c>
      <c r="E6" s="88">
        <v>875</v>
      </c>
      <c r="F6" s="86">
        <f t="shared" si="0"/>
        <v>210000</v>
      </c>
      <c r="G6" s="87">
        <f>D16-E6</f>
        <v>458</v>
      </c>
      <c r="H6" s="33">
        <f t="shared" si="1"/>
        <v>209764</v>
      </c>
    </row>
    <row r="7" spans="2:9" x14ac:dyDescent="0.25">
      <c r="B7" s="71">
        <v>5</v>
      </c>
      <c r="C7" s="71">
        <v>130</v>
      </c>
      <c r="D7" s="89">
        <v>150000</v>
      </c>
      <c r="E7" s="90">
        <v>1154</v>
      </c>
      <c r="F7" s="91">
        <f t="shared" si="0"/>
        <v>150020</v>
      </c>
      <c r="G7" s="87">
        <f>D16-E7</f>
        <v>179</v>
      </c>
      <c r="H7" s="33">
        <f t="shared" si="1"/>
        <v>32041</v>
      </c>
    </row>
    <row r="8" spans="2:9" x14ac:dyDescent="0.25">
      <c r="B8" s="71">
        <v>6</v>
      </c>
      <c r="C8" s="71">
        <v>183</v>
      </c>
      <c r="D8" s="89">
        <v>250000</v>
      </c>
      <c r="E8" s="90">
        <v>1366</v>
      </c>
      <c r="F8" s="91">
        <f t="shared" si="0"/>
        <v>249978</v>
      </c>
      <c r="G8" s="87">
        <f>D16-E8</f>
        <v>-33</v>
      </c>
      <c r="H8" s="33">
        <f t="shared" si="1"/>
        <v>1089</v>
      </c>
    </row>
    <row r="9" spans="2:9" x14ac:dyDescent="0.25">
      <c r="B9" s="83">
        <v>7</v>
      </c>
      <c r="C9" s="83">
        <v>210</v>
      </c>
      <c r="D9" s="84">
        <v>300000</v>
      </c>
      <c r="E9" s="88">
        <v>1429</v>
      </c>
      <c r="F9" s="86">
        <f t="shared" si="0"/>
        <v>300090</v>
      </c>
      <c r="G9" s="87">
        <f>D16-E9</f>
        <v>-96</v>
      </c>
      <c r="H9" s="33">
        <f t="shared" si="1"/>
        <v>9216</v>
      </c>
    </row>
    <row r="10" spans="2:9" x14ac:dyDescent="0.25">
      <c r="B10" s="83">
        <v>8</v>
      </c>
      <c r="C10" s="83">
        <v>65</v>
      </c>
      <c r="D10" s="84">
        <v>110000</v>
      </c>
      <c r="E10" s="88">
        <v>1692</v>
      </c>
      <c r="F10" s="86">
        <f t="shared" si="0"/>
        <v>109980</v>
      </c>
      <c r="G10" s="87">
        <f>D16-E10</f>
        <v>-359</v>
      </c>
      <c r="H10" s="33">
        <f t="shared" si="1"/>
        <v>128881</v>
      </c>
    </row>
    <row r="11" spans="2:9" x14ac:dyDescent="0.25">
      <c r="B11" s="83">
        <v>9</v>
      </c>
      <c r="C11" s="83">
        <v>53</v>
      </c>
      <c r="D11" s="84">
        <v>110000</v>
      </c>
      <c r="E11" s="88">
        <v>2075</v>
      </c>
      <c r="F11" s="86">
        <f t="shared" si="0"/>
        <v>109975</v>
      </c>
      <c r="G11" s="87">
        <f>D16-E11</f>
        <v>-742</v>
      </c>
      <c r="H11" s="33">
        <f t="shared" si="1"/>
        <v>550564</v>
      </c>
    </row>
    <row r="12" spans="2:9" x14ac:dyDescent="0.25">
      <c r="B12" s="83">
        <v>10</v>
      </c>
      <c r="C12" s="83">
        <v>73</v>
      </c>
      <c r="D12" s="84">
        <v>180000</v>
      </c>
      <c r="E12" s="88">
        <v>2466</v>
      </c>
      <c r="F12" s="86">
        <f t="shared" si="0"/>
        <v>180018</v>
      </c>
      <c r="G12" s="93">
        <f>D16-E12</f>
        <v>-1133</v>
      </c>
      <c r="H12" s="33">
        <f t="shared" si="1"/>
        <v>1283689</v>
      </c>
    </row>
    <row r="13" spans="2:9" x14ac:dyDescent="0.25">
      <c r="B13" s="3"/>
      <c r="C13" s="33">
        <f t="shared" ref="C13:H13" si="2">SUM(C3:C12)</f>
        <v>1529</v>
      </c>
      <c r="D13" s="52">
        <f t="shared" si="2"/>
        <v>1741000</v>
      </c>
      <c r="E13" s="53">
        <f t="shared" si="2"/>
        <v>13330</v>
      </c>
      <c r="F13" s="5">
        <f t="shared" si="2"/>
        <v>1741011</v>
      </c>
      <c r="G13" s="13">
        <f t="shared" si="2"/>
        <v>0</v>
      </c>
      <c r="H13" s="92">
        <f t="shared" si="2"/>
        <v>3216782</v>
      </c>
    </row>
    <row r="14" spans="2:9" x14ac:dyDescent="0.25">
      <c r="D14" s="51"/>
    </row>
    <row r="15" spans="2:9" x14ac:dyDescent="0.25">
      <c r="B15" s="108" t="s">
        <v>75</v>
      </c>
      <c r="C15" s="108"/>
      <c r="D15" s="56">
        <f>F13/C13</f>
        <v>1138.6599084368868</v>
      </c>
      <c r="E15" t="s">
        <v>85</v>
      </c>
      <c r="F15" s="80"/>
    </row>
    <row r="16" spans="2:9" x14ac:dyDescent="0.25">
      <c r="B16" s="109" t="s">
        <v>77</v>
      </c>
      <c r="C16" s="109"/>
      <c r="D16" s="61">
        <f>E13/B12</f>
        <v>1333</v>
      </c>
      <c r="E16" s="62"/>
    </row>
    <row r="17" spans="2:8" x14ac:dyDescent="0.25">
      <c r="B17" s="108" t="s">
        <v>78</v>
      </c>
      <c r="C17" s="108"/>
      <c r="D17" s="60">
        <f>(E7+E8)/2</f>
        <v>1260</v>
      </c>
      <c r="E17" t="s">
        <v>85</v>
      </c>
    </row>
    <row r="18" spans="2:8" x14ac:dyDescent="0.25">
      <c r="B18" s="108" t="s">
        <v>79</v>
      </c>
      <c r="C18" s="108"/>
      <c r="D18" s="57">
        <v>720</v>
      </c>
      <c r="E18" t="s">
        <v>85</v>
      </c>
    </row>
    <row r="19" spans="2:8" x14ac:dyDescent="0.25">
      <c r="B19" s="101" t="s">
        <v>83</v>
      </c>
      <c r="C19" s="101"/>
      <c r="D19" s="4">
        <f>H13/B12</f>
        <v>321678.2</v>
      </c>
    </row>
    <row r="20" spans="2:8" x14ac:dyDescent="0.25">
      <c r="B20" s="96" t="s">
        <v>95</v>
      </c>
      <c r="C20" s="96"/>
      <c r="D20" s="56">
        <f>SQRT(H13/B12)</f>
        <v>567.16681849346583</v>
      </c>
      <c r="E20" t="s">
        <v>94</v>
      </c>
    </row>
    <row r="21" spans="2:8" x14ac:dyDescent="0.25">
      <c r="B21" s="96" t="s">
        <v>84</v>
      </c>
      <c r="C21" s="96"/>
      <c r="D21" s="64">
        <f>D20/D16</f>
        <v>0.42548148424115967</v>
      </c>
      <c r="E21" t="s">
        <v>96</v>
      </c>
      <c r="F21" t="s">
        <v>97</v>
      </c>
    </row>
    <row r="22" spans="2:8" x14ac:dyDescent="0.25">
      <c r="D22" s="58"/>
      <c r="G22" t="s">
        <v>93</v>
      </c>
    </row>
    <row r="23" spans="2:8" ht="17.25" x14ac:dyDescent="0.25">
      <c r="B23" s="31" t="s">
        <v>71</v>
      </c>
      <c r="C23" s="31" t="s">
        <v>72</v>
      </c>
      <c r="D23" s="31" t="s">
        <v>73</v>
      </c>
      <c r="E23" s="31" t="s">
        <v>74</v>
      </c>
      <c r="F23" s="3" t="s">
        <v>76</v>
      </c>
      <c r="G23" s="31" t="s">
        <v>81</v>
      </c>
      <c r="H23" s="31" t="s">
        <v>82</v>
      </c>
    </row>
    <row r="24" spans="2:8" x14ac:dyDescent="0.25">
      <c r="B24" s="54">
        <v>1</v>
      </c>
      <c r="C24" s="54">
        <v>150</v>
      </c>
      <c r="D24" s="55">
        <v>142500</v>
      </c>
      <c r="E24" s="63">
        <v>950</v>
      </c>
      <c r="F24" s="67">
        <f>C24*E24</f>
        <v>142500</v>
      </c>
      <c r="G24" s="46">
        <f>D37-E24</f>
        <v>320.79999999999995</v>
      </c>
      <c r="H24" s="31">
        <f>POWER(G24,2)</f>
        <v>102912.63999999997</v>
      </c>
    </row>
    <row r="25" spans="2:8" x14ac:dyDescent="0.25">
      <c r="B25" s="54">
        <v>2</v>
      </c>
      <c r="C25" s="54">
        <v>240</v>
      </c>
      <c r="D25" s="55">
        <v>236400</v>
      </c>
      <c r="E25" s="63">
        <v>985</v>
      </c>
      <c r="F25" s="67">
        <f t="shared" ref="F25:F33" si="3">C25*E25</f>
        <v>236400</v>
      </c>
      <c r="G25" s="46">
        <f>D37-E25</f>
        <v>285.79999999999995</v>
      </c>
      <c r="H25" s="31">
        <f t="shared" ref="H25:H33" si="4">POWER(G25,2)</f>
        <v>81681.63999999997</v>
      </c>
    </row>
    <row r="26" spans="2:8" x14ac:dyDescent="0.25">
      <c r="B26" s="54">
        <v>3</v>
      </c>
      <c r="C26" s="54">
        <v>120</v>
      </c>
      <c r="D26" s="55">
        <v>129600</v>
      </c>
      <c r="E26" s="63">
        <v>1080</v>
      </c>
      <c r="F26" s="67">
        <f t="shared" si="3"/>
        <v>129600</v>
      </c>
      <c r="G26" s="46">
        <f>D37-E26</f>
        <v>190.79999999999995</v>
      </c>
      <c r="H26" s="31">
        <f t="shared" si="4"/>
        <v>36404.639999999985</v>
      </c>
    </row>
    <row r="27" spans="2:8" x14ac:dyDescent="0.25">
      <c r="B27" s="54">
        <v>4</v>
      </c>
      <c r="C27" s="54">
        <v>130</v>
      </c>
      <c r="D27" s="55">
        <v>150000</v>
      </c>
      <c r="E27" s="63">
        <v>1154</v>
      </c>
      <c r="F27" s="67">
        <f t="shared" si="3"/>
        <v>150020</v>
      </c>
      <c r="G27" s="46">
        <f>D37-E27</f>
        <v>116.79999999999995</v>
      </c>
      <c r="H27" s="31">
        <f t="shared" si="4"/>
        <v>13642.239999999989</v>
      </c>
    </row>
    <row r="28" spans="2:8" x14ac:dyDescent="0.25">
      <c r="B28" s="30">
        <v>5</v>
      </c>
      <c r="C28" s="30">
        <v>135</v>
      </c>
      <c r="D28" s="81">
        <v>170775</v>
      </c>
      <c r="E28" s="82">
        <v>1265</v>
      </c>
      <c r="F28" s="94">
        <f t="shared" si="3"/>
        <v>170775</v>
      </c>
      <c r="G28" s="95">
        <f>D37-E28</f>
        <v>5.7999999999999545</v>
      </c>
      <c r="H28" s="30">
        <f t="shared" si="4"/>
        <v>33.639999999999475</v>
      </c>
    </row>
    <row r="29" spans="2:8" x14ac:dyDescent="0.25">
      <c r="B29" s="30">
        <v>6</v>
      </c>
      <c r="C29" s="30">
        <v>183</v>
      </c>
      <c r="D29" s="81">
        <v>250000</v>
      </c>
      <c r="E29" s="82">
        <v>1366</v>
      </c>
      <c r="F29" s="94">
        <f t="shared" si="3"/>
        <v>249978</v>
      </c>
      <c r="G29" s="95">
        <f>D37-E29</f>
        <v>-95.200000000000045</v>
      </c>
      <c r="H29" s="30">
        <f t="shared" si="4"/>
        <v>9063.0400000000081</v>
      </c>
    </row>
    <row r="30" spans="2:8" x14ac:dyDescent="0.25">
      <c r="B30" s="54">
        <v>7</v>
      </c>
      <c r="C30" s="54">
        <v>200</v>
      </c>
      <c r="D30" s="55">
        <v>277800</v>
      </c>
      <c r="E30" s="63">
        <v>1389</v>
      </c>
      <c r="F30" s="67">
        <f t="shared" si="3"/>
        <v>277800</v>
      </c>
      <c r="G30" s="46">
        <f>D37-E30</f>
        <v>-118.20000000000005</v>
      </c>
      <c r="H30" s="31">
        <f t="shared" si="4"/>
        <v>13971.240000000011</v>
      </c>
    </row>
    <row r="31" spans="2:8" x14ac:dyDescent="0.25">
      <c r="B31" s="54">
        <v>8</v>
      </c>
      <c r="C31" s="54">
        <v>210</v>
      </c>
      <c r="D31" s="55">
        <v>300000</v>
      </c>
      <c r="E31" s="63">
        <v>1429</v>
      </c>
      <c r="F31" s="67">
        <f t="shared" si="3"/>
        <v>300090</v>
      </c>
      <c r="G31" s="46">
        <f>D37-E31</f>
        <v>-158.20000000000005</v>
      </c>
      <c r="H31" s="31">
        <f t="shared" si="4"/>
        <v>25027.240000000016</v>
      </c>
    </row>
    <row r="32" spans="2:8" x14ac:dyDescent="0.25">
      <c r="B32" s="54">
        <v>9</v>
      </c>
      <c r="C32" s="54">
        <v>170</v>
      </c>
      <c r="D32" s="55">
        <v>256700</v>
      </c>
      <c r="E32" s="63">
        <v>1510</v>
      </c>
      <c r="F32" s="67">
        <f t="shared" si="3"/>
        <v>256700</v>
      </c>
      <c r="G32" s="46">
        <f>D37-E32</f>
        <v>-239.20000000000005</v>
      </c>
      <c r="H32" s="31">
        <f t="shared" si="4"/>
        <v>57216.640000000021</v>
      </c>
    </row>
    <row r="33" spans="2:10" x14ac:dyDescent="0.25">
      <c r="B33" s="54">
        <v>10</v>
      </c>
      <c r="C33" s="54">
        <v>65</v>
      </c>
      <c r="D33" s="55">
        <v>102700</v>
      </c>
      <c r="E33" s="63">
        <v>1580</v>
      </c>
      <c r="F33" s="67">
        <f t="shared" si="3"/>
        <v>102700</v>
      </c>
      <c r="G33" s="46">
        <f>D37-E33</f>
        <v>-309.20000000000005</v>
      </c>
      <c r="H33" s="31">
        <f t="shared" si="4"/>
        <v>95604.640000000029</v>
      </c>
    </row>
    <row r="34" spans="2:10" x14ac:dyDescent="0.25">
      <c r="B34" s="3"/>
      <c r="C34" s="33">
        <f>SUM(C24:C33)</f>
        <v>1603</v>
      </c>
      <c r="D34" s="52">
        <f>SUM(D24:D33)</f>
        <v>2016475</v>
      </c>
      <c r="E34" s="53">
        <f>SUM(E24:E33)</f>
        <v>12708</v>
      </c>
      <c r="F34" s="4">
        <f>SUM(F24:F33)</f>
        <v>2016563</v>
      </c>
      <c r="G34" s="62">
        <f>SUM(G24:G33)*-1</f>
        <v>4.5474735088646412E-13</v>
      </c>
      <c r="H34" s="92">
        <f>SUM(H24:H33)</f>
        <v>435557.6</v>
      </c>
    </row>
    <row r="35" spans="2:10" x14ac:dyDescent="0.25">
      <c r="D35" s="51"/>
      <c r="J35" s="66"/>
    </row>
    <row r="36" spans="2:10" x14ac:dyDescent="0.25">
      <c r="B36" s="108" t="s">
        <v>75</v>
      </c>
      <c r="C36" s="108"/>
      <c r="D36" s="65">
        <f>F34/C34</f>
        <v>1257.9931378665003</v>
      </c>
      <c r="E36" t="s">
        <v>85</v>
      </c>
    </row>
    <row r="37" spans="2:10" x14ac:dyDescent="0.25">
      <c r="B37" s="109" t="s">
        <v>77</v>
      </c>
      <c r="C37" s="109"/>
      <c r="D37" s="61">
        <f>E34/B33</f>
        <v>1270.8</v>
      </c>
      <c r="E37" s="62">
        <f>D34/B33</f>
        <v>201647.5</v>
      </c>
    </row>
    <row r="38" spans="2:10" x14ac:dyDescent="0.25">
      <c r="B38" s="108" t="s">
        <v>78</v>
      </c>
      <c r="C38" s="108"/>
      <c r="D38" s="59">
        <f>(E28+E29)/2</f>
        <v>1315.5</v>
      </c>
      <c r="E38" t="s">
        <v>85</v>
      </c>
      <c r="G38" s="62"/>
    </row>
    <row r="39" spans="2:10" x14ac:dyDescent="0.25">
      <c r="B39" s="108" t="s">
        <v>79</v>
      </c>
      <c r="C39" s="108"/>
      <c r="D39" s="57" t="s">
        <v>86</v>
      </c>
      <c r="E39" t="s">
        <v>85</v>
      </c>
    </row>
    <row r="40" spans="2:10" x14ac:dyDescent="0.25">
      <c r="B40" s="101" t="s">
        <v>83</v>
      </c>
      <c r="C40" s="101"/>
      <c r="D40" s="4">
        <f>H34/B33</f>
        <v>43555.759999999995</v>
      </c>
    </row>
    <row r="41" spans="2:10" x14ac:dyDescent="0.25">
      <c r="B41" s="96" t="s">
        <v>80</v>
      </c>
      <c r="C41" s="96"/>
      <c r="D41" s="56">
        <f>SQRT(H34/B33)</f>
        <v>208.7001677047721</v>
      </c>
      <c r="E41" s="110" t="s">
        <v>99</v>
      </c>
      <c r="F41" s="111"/>
      <c r="G41" s="111"/>
    </row>
    <row r="42" spans="2:10" x14ac:dyDescent="0.25">
      <c r="B42" s="96" t="s">
        <v>84</v>
      </c>
      <c r="C42" s="96"/>
      <c r="D42" s="64">
        <f>D41/D37</f>
        <v>0.16422739038776527</v>
      </c>
      <c r="E42" s="110" t="s">
        <v>98</v>
      </c>
      <c r="F42" s="111"/>
      <c r="G42" s="111"/>
    </row>
  </sheetData>
  <mergeCells count="16">
    <mergeCell ref="E41:G41"/>
    <mergeCell ref="E42:G42"/>
    <mergeCell ref="B36:C36"/>
    <mergeCell ref="B37:C37"/>
    <mergeCell ref="B20:C20"/>
    <mergeCell ref="B40:C40"/>
    <mergeCell ref="B41:C41"/>
    <mergeCell ref="B42:C42"/>
    <mergeCell ref="B38:C38"/>
    <mergeCell ref="B39:C39"/>
    <mergeCell ref="B19:C19"/>
    <mergeCell ref="B21:C21"/>
    <mergeCell ref="B18:C18"/>
    <mergeCell ref="B15:C15"/>
    <mergeCell ref="B16:C16"/>
    <mergeCell ref="B17:C17"/>
  </mergeCells>
  <pageMargins left="0.7" right="0.7" top="0.75" bottom="0.75" header="0.3" footer="0.3"/>
  <pageSetup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EJERCICIO 1</vt:lpstr>
      <vt:lpstr>DESARROLLO 1</vt:lpstr>
      <vt:lpstr>EJERCICIO 2</vt:lpstr>
      <vt:lpstr>Desarrollo 2</vt:lpstr>
      <vt:lpstr>TENDENCIA CENTRAL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Equipo</dc:creator>
  <cp:lastModifiedBy>CARLOS ENRIQUE NANEZ RODRIGUEZ</cp:lastModifiedBy>
  <cp:lastPrinted>2020-02-04T19:28:23Z</cp:lastPrinted>
  <dcterms:created xsi:type="dcterms:W3CDTF">2020-01-17T13:43:28Z</dcterms:created>
  <dcterms:modified xsi:type="dcterms:W3CDTF">2026-09-11T23:53:17Z</dcterms:modified>
</cp:coreProperties>
</file>