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EO CAMORUCO\INDICADORES DE EVALUACION\"/>
    </mc:Choice>
  </mc:AlternateContent>
  <xr:revisionPtr revIDLastSave="0" documentId="8_{42A2E59D-3DA9-4679-AEF6-953BD61C50C0}" xr6:coauthVersionLast="47" xr6:coauthVersionMax="47" xr10:uidLastSave="{00000000-0000-0000-0000-000000000000}"/>
  <bookViews>
    <workbookView xWindow="-120" yWindow="-120" windowWidth="20730" windowHeight="11160" xr2:uid="{12771C75-0A00-4DFA-8024-ECAF5999CEBA}"/>
  </bookViews>
  <sheets>
    <sheet name="CUADRO DEUD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H9" i="1"/>
  <c r="E8" i="1"/>
  <c r="E12" i="1" s="1"/>
  <c r="C34" i="1" l="1"/>
  <c r="F22" i="1"/>
  <c r="D23" i="1" l="1"/>
  <c r="C35" i="1"/>
  <c r="C36" i="1" l="1"/>
  <c r="F23" i="1"/>
  <c r="C37" i="1" l="1"/>
  <c r="F24" i="1"/>
  <c r="D24" i="1"/>
  <c r="F25" i="1" l="1"/>
  <c r="D25" i="1"/>
  <c r="C38" i="1"/>
  <c r="C39" i="1" l="1"/>
  <c r="F26" i="1"/>
  <c r="D26" i="1"/>
  <c r="D27" i="1" l="1"/>
  <c r="F27" i="1" s="1"/>
  <c r="C40" i="1"/>
  <c r="D28" i="1" l="1"/>
  <c r="F28" i="1" s="1"/>
  <c r="C41" i="1"/>
  <c r="D29" i="1" l="1"/>
  <c r="F29" i="1" s="1"/>
  <c r="C42" i="1"/>
  <c r="D30" i="1" l="1"/>
  <c r="F30" i="1" s="1"/>
  <c r="C43" i="1"/>
  <c r="F31" i="1" l="1"/>
  <c r="D31" i="1"/>
  <c r="C44" i="1"/>
  <c r="D32" i="1" l="1"/>
  <c r="F32" i="1" s="1"/>
  <c r="C45" i="1"/>
  <c r="D33" i="1" l="1"/>
  <c r="F33" i="1" s="1"/>
  <c r="C46" i="1"/>
  <c r="D34" i="1" l="1"/>
  <c r="E34" i="1" s="1"/>
  <c r="F34" i="1"/>
  <c r="D35" i="1" l="1"/>
  <c r="E35" i="1" s="1"/>
  <c r="F35" i="1" l="1"/>
  <c r="D36" i="1" l="1"/>
  <c r="E36" i="1" s="1"/>
  <c r="F36" i="1"/>
  <c r="D37" i="1" l="1"/>
  <c r="E37" i="1" s="1"/>
  <c r="F37" i="1" s="1"/>
  <c r="D38" i="1" l="1"/>
  <c r="E38" i="1" s="1"/>
  <c r="F38" i="1" s="1"/>
  <c r="D39" i="1" l="1"/>
  <c r="E39" i="1" s="1"/>
  <c r="F39" i="1" s="1"/>
  <c r="D40" i="1" l="1"/>
  <c r="E40" i="1" s="1"/>
  <c r="F40" i="1" s="1"/>
  <c r="D41" i="1" l="1"/>
  <c r="E41" i="1" s="1"/>
  <c r="F41" i="1" s="1"/>
  <c r="D42" i="1" l="1"/>
  <c r="E42" i="1" s="1"/>
  <c r="F42" i="1" s="1"/>
  <c r="D43" i="1" l="1"/>
  <c r="E43" i="1" s="1"/>
  <c r="F43" i="1" s="1"/>
  <c r="D44" i="1" l="1"/>
  <c r="E44" i="1" s="1"/>
  <c r="F44" i="1"/>
  <c r="D45" i="1" l="1"/>
  <c r="D46" i="1" l="1"/>
  <c r="D48" i="1" s="1"/>
  <c r="D50" i="1" s="1"/>
  <c r="D51" i="1" s="1"/>
  <c r="E45" i="1"/>
  <c r="E46" i="1" l="1"/>
  <c r="F45" i="1"/>
</calcChain>
</file>

<file path=xl/sharedStrings.xml><?xml version="1.0" encoding="utf-8"?>
<sst xmlns="http://schemas.openxmlformats.org/spreadsheetml/2006/main" count="31" uniqueCount="30">
  <si>
    <t xml:space="preserve">GRACIA 12 MESES </t>
  </si>
  <si>
    <t>Tipo de Credito</t>
  </si>
  <si>
    <t>Monto de la deuda</t>
  </si>
  <si>
    <t>Introduzca el Crèdito insoluto en el período 13.</t>
  </si>
  <si>
    <t>Años para cancelar el credito</t>
  </si>
  <si>
    <t>Años para cancelar</t>
  </si>
  <si>
    <t>Tasa de Interes Anual</t>
  </si>
  <si>
    <t>Introduzca la Tasa de Interes.</t>
  </si>
  <si>
    <t>Tasa de Interes Mensual</t>
  </si>
  <si>
    <t>Inicial</t>
  </si>
  <si>
    <t>Periodo de Gracia</t>
  </si>
  <si>
    <t>Perìodos de Gracia.</t>
  </si>
  <si>
    <t>Modalidad de Pago</t>
  </si>
  <si>
    <t>Mensual</t>
  </si>
  <si>
    <t>Pago Inicial</t>
  </si>
  <si>
    <t>Numeros de Pagos</t>
  </si>
  <si>
    <t>Cuota A Pagar</t>
  </si>
  <si>
    <t>Cuota Mensual.</t>
  </si>
  <si>
    <t>Pago Final</t>
  </si>
  <si>
    <t>Tabla de Amortizacion Mensual</t>
  </si>
  <si>
    <t>Año</t>
  </si>
  <si>
    <t>Cuota a Pagar</t>
  </si>
  <si>
    <t>Intereses</t>
  </si>
  <si>
    <t>Amortizacion</t>
  </si>
  <si>
    <t>Saldo Deudor</t>
  </si>
  <si>
    <t>Los intereses se suman durante la gracia.</t>
  </si>
  <si>
    <t>Monto Recibido</t>
  </si>
  <si>
    <t>Valor Inmueble.</t>
  </si>
  <si>
    <t>ROI</t>
  </si>
  <si>
    <t xml:space="preserve">Cuotas+Interes+Inicial+Pago especial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</si>
</sst>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"/>
    <numFmt numFmtId="165" formatCode="0.000%"/>
    <numFmt numFmtId="167" formatCode="#,##0.00_ ;[Red]\-#,##0.00\ "/>
    <numFmt numFmtId="168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2" fillId="0" borderId="3" xfId="0" applyFont="1" applyBorder="1"/>
    <xf numFmtId="43" fontId="0" fillId="0" borderId="3" xfId="1" applyFont="1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center"/>
    </xf>
    <xf numFmtId="167" fontId="0" fillId="0" borderId="0" xfId="0" applyNumberFormat="1"/>
    <xf numFmtId="43" fontId="0" fillId="0" borderId="9" xfId="1" applyFont="1" applyBorder="1" applyAlignment="1">
      <alignment horizontal="center"/>
    </xf>
    <xf numFmtId="43" fontId="0" fillId="0" borderId="10" xfId="1" applyFont="1" applyBorder="1" applyAlignment="1">
      <alignment horizontal="center"/>
    </xf>
    <xf numFmtId="4" fontId="0" fillId="0" borderId="0" xfId="0" applyNumberFormat="1"/>
    <xf numFmtId="43" fontId="0" fillId="0" borderId="0" xfId="1" applyFont="1"/>
    <xf numFmtId="168" fontId="0" fillId="0" borderId="0" xfId="0" applyNumberFormat="1"/>
    <xf numFmtId="0" fontId="4" fillId="4" borderId="3" xfId="0" applyFont="1" applyFill="1" applyBorder="1" applyAlignment="1">
      <alignment horizontal="center" wrapText="1"/>
    </xf>
    <xf numFmtId="4" fontId="4" fillId="4" borderId="3" xfId="0" applyNumberFormat="1" applyFont="1" applyFill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3" borderId="3" xfId="0" applyNumberFormat="1" applyFont="1" applyFill="1" applyBorder="1" applyAlignment="1">
      <alignment horizontal="center"/>
    </xf>
    <xf numFmtId="4" fontId="4" fillId="6" borderId="3" xfId="0" applyNumberFormat="1" applyFont="1" applyFill="1" applyBorder="1" applyAlignment="1">
      <alignment horizontal="center"/>
    </xf>
    <xf numFmtId="0" fontId="4" fillId="0" borderId="3" xfId="0" applyFont="1" applyBorder="1"/>
    <xf numFmtId="43" fontId="4" fillId="0" borderId="3" xfId="1" applyFont="1" applyBorder="1"/>
    <xf numFmtId="4" fontId="0" fillId="0" borderId="0" xfId="0" applyNumberFormat="1" applyAlignment="1">
      <alignment wrapText="1"/>
    </xf>
    <xf numFmtId="10" fontId="0" fillId="0" borderId="0" xfId="0" applyNumberFormat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4" fontId="0" fillId="0" borderId="4" xfId="0" applyNumberFormat="1" applyBorder="1" applyAlignment="1"/>
    <xf numFmtId="164" fontId="0" fillId="0" borderId="4" xfId="0" applyNumberFormat="1" applyBorder="1" applyAlignment="1"/>
    <xf numFmtId="9" fontId="0" fillId="0" borderId="4" xfId="0" applyNumberFormat="1" applyBorder="1" applyAlignment="1"/>
    <xf numFmtId="0" fontId="0" fillId="0" borderId="2" xfId="0" applyBorder="1" applyAlignment="1"/>
    <xf numFmtId="0" fontId="0" fillId="0" borderId="3" xfId="0" applyBorder="1" applyAlignment="1"/>
    <xf numFmtId="165" fontId="0" fillId="0" borderId="4" xfId="0" applyNumberFormat="1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167" fontId="0" fillId="3" borderId="8" xfId="0" applyNumberFormat="1" applyFill="1" applyBorder="1" applyAlignment="1"/>
    <xf numFmtId="0" fontId="6" fillId="0" borderId="11" xfId="0" applyFont="1" applyBorder="1" applyAlignment="1">
      <alignment horizontal="center" textRotation="90"/>
    </xf>
    <xf numFmtId="0" fontId="6" fillId="0" borderId="12" xfId="0" applyFont="1" applyBorder="1" applyAlignment="1">
      <alignment horizontal="center" textRotation="90"/>
    </xf>
    <xf numFmtId="0" fontId="6" fillId="0" borderId="13" xfId="0" applyFont="1" applyBorder="1" applyAlignment="1">
      <alignment horizontal="center" textRotation="90"/>
    </xf>
    <xf numFmtId="0" fontId="3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4" fontId="4" fillId="5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VE"/>
              <a:t>Análisis</a:t>
            </a:r>
            <a:r>
              <a:rPr lang="es-VE" baseline="0"/>
              <a:t> de Rentabilidad</a:t>
            </a:r>
            <a:endParaRPr lang="es-VE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'[1]24 meses '!$C$60</c:f>
              <c:strCache>
                <c:ptCount val="1"/>
                <c:pt idx="0">
                  <c:v>Monto Recibido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V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'[1]Periodos de gracia 12 meses.'!$D$48</c:f>
              <c:numCache>
                <c:formatCode>#,##0.00</c:formatCode>
                <c:ptCount val="1"/>
                <c:pt idx="0">
                  <c:v>482448.36383375042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3-401D-9574-6743975CCE7F}"/>
            </c:ext>
          </c:extLst>
        </c:ser>
        <c:ser>
          <c:idx val="2"/>
          <c:order val="1"/>
          <c:tx>
            <c:strRef>
              <c:f>'[1]24 meses '!$C$61</c:f>
              <c:strCache>
                <c:ptCount val="1"/>
                <c:pt idx="0">
                  <c:v>Valor Inmueble.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V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'[1]24 meses '!$D$61</c:f>
              <c:numCache>
                <c:formatCode>#,##0.00</c:formatCode>
                <c:ptCount val="1"/>
                <c:pt idx="0">
                  <c:v>335000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3-401D-9574-6743975CCE7F}"/>
            </c:ext>
          </c:extLst>
        </c:ser>
        <c:ser>
          <c:idx val="1"/>
          <c:order val="2"/>
          <c:tx>
            <c:strRef>
              <c:f>'[1]24 meses '!$C$62</c:f>
              <c:strCache>
                <c:ptCount val="1"/>
                <c:pt idx="0">
                  <c:v>ROI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V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'[1]Periodos de gracia 12 meses.'!$D$50</c:f>
              <c:numCache>
                <c:formatCode>#,##0.00</c:formatCode>
                <c:ptCount val="1"/>
                <c:pt idx="0">
                  <c:v>147448.36383375042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63-401D-9574-6743975CC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2925120"/>
        <c:axId val="1"/>
      </c:barChart>
      <c:catAx>
        <c:axId val="1092925120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VE"/>
          </a:p>
        </c:txPr>
        <c:crossAx val="1092925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1257300</xdr:colOff>
      <xdr:row>53</xdr:row>
      <xdr:rowOff>19050</xdr:rowOff>
    </xdr:from>
    <xdr:to>
      <xdr:col>4</xdr:col>
      <xdr:colOff>1352550</xdr:colOff>
      <xdr:row>70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E12343-F3A7-4C95-A7B3-C29FBB601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MELO/CUADRO%20DE%20LA%20DEUDA.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6 MESES"/>
      <sheetName val="48 MESES"/>
      <sheetName val="60 MESES"/>
      <sheetName val="12 meses"/>
      <sheetName val="24 meses "/>
      <sheetName val="Periodos de gracia 12 meses."/>
    </sheetNames>
    <sheetDataSet>
      <sheetData sheetId="0"/>
      <sheetData sheetId="1"/>
      <sheetData sheetId="2"/>
      <sheetData sheetId="3"/>
      <sheetData sheetId="4">
        <row r="13">
          <cell r="G13">
            <v>67000</v>
          </cell>
        </row>
        <row r="60">
          <cell r="C60" t="str">
            <v>Monto Recibido</v>
          </cell>
        </row>
        <row r="61">
          <cell r="C61" t="str">
            <v>Valor Inmueble.</v>
          </cell>
          <cell r="D61">
            <v>335000</v>
          </cell>
        </row>
        <row r="62">
          <cell r="C62" t="str">
            <v>ROI</v>
          </cell>
        </row>
      </sheetData>
      <sheetData sheetId="5">
        <row r="48">
          <cell r="D48">
            <v>482448.36383375042</v>
          </cell>
        </row>
        <row r="50">
          <cell r="D50">
            <v>147448.36383375042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15A8-22C9-438F-9761-4BD3E7DF9D07}">
  <dimension ref="B3:I52"/>
  <sheetViews>
    <sheetView tabSelected="1" topLeftCell="A9" workbookViewId="0">
      <selection activeCell="H17" sqref="H17"/>
    </sheetView>
  </sheetViews>
  <sheetFormatPr baseColWidth="10" defaultRowHeight="15" x14ac:dyDescent="0.25"/>
  <cols>
    <col min="1" max="1" width="13.28515625" customWidth="1"/>
    <col min="2" max="2" width="19.42578125" customWidth="1"/>
    <col min="3" max="4" width="20.85546875" bestFit="1" customWidth="1"/>
    <col min="5" max="5" width="23" customWidth="1"/>
    <col min="6" max="6" width="25.7109375" bestFit="1" customWidth="1"/>
    <col min="7" max="7" width="13.85546875" customWidth="1"/>
    <col min="257" max="257" width="13.28515625" customWidth="1"/>
    <col min="258" max="258" width="19.42578125" customWidth="1"/>
    <col min="259" max="260" width="20.85546875" bestFit="1" customWidth="1"/>
    <col min="261" max="261" width="23" customWidth="1"/>
    <col min="262" max="262" width="25.7109375" bestFit="1" customWidth="1"/>
    <col min="263" max="263" width="13.85546875" customWidth="1"/>
    <col min="513" max="513" width="13.28515625" customWidth="1"/>
    <col min="514" max="514" width="19.42578125" customWidth="1"/>
    <col min="515" max="516" width="20.85546875" bestFit="1" customWidth="1"/>
    <col min="517" max="517" width="23" customWidth="1"/>
    <col min="518" max="518" width="25.7109375" bestFit="1" customWidth="1"/>
    <col min="519" max="519" width="13.85546875" customWidth="1"/>
    <col min="769" max="769" width="13.28515625" customWidth="1"/>
    <col min="770" max="770" width="19.42578125" customWidth="1"/>
    <col min="771" max="772" width="20.85546875" bestFit="1" customWidth="1"/>
    <col min="773" max="773" width="23" customWidth="1"/>
    <col min="774" max="774" width="25.7109375" bestFit="1" customWidth="1"/>
    <col min="775" max="775" width="13.85546875" customWidth="1"/>
    <col min="1025" max="1025" width="13.28515625" customWidth="1"/>
    <col min="1026" max="1026" width="19.42578125" customWidth="1"/>
    <col min="1027" max="1028" width="20.85546875" bestFit="1" customWidth="1"/>
    <col min="1029" max="1029" width="23" customWidth="1"/>
    <col min="1030" max="1030" width="25.7109375" bestFit="1" customWidth="1"/>
    <col min="1031" max="1031" width="13.85546875" customWidth="1"/>
    <col min="1281" max="1281" width="13.28515625" customWidth="1"/>
    <col min="1282" max="1282" width="19.42578125" customWidth="1"/>
    <col min="1283" max="1284" width="20.85546875" bestFit="1" customWidth="1"/>
    <col min="1285" max="1285" width="23" customWidth="1"/>
    <col min="1286" max="1286" width="25.7109375" bestFit="1" customWidth="1"/>
    <col min="1287" max="1287" width="13.85546875" customWidth="1"/>
    <col min="1537" max="1537" width="13.28515625" customWidth="1"/>
    <col min="1538" max="1538" width="19.42578125" customWidth="1"/>
    <col min="1539" max="1540" width="20.85546875" bestFit="1" customWidth="1"/>
    <col min="1541" max="1541" width="23" customWidth="1"/>
    <col min="1542" max="1542" width="25.7109375" bestFit="1" customWidth="1"/>
    <col min="1543" max="1543" width="13.85546875" customWidth="1"/>
    <col min="1793" max="1793" width="13.28515625" customWidth="1"/>
    <col min="1794" max="1794" width="19.42578125" customWidth="1"/>
    <col min="1795" max="1796" width="20.85546875" bestFit="1" customWidth="1"/>
    <col min="1797" max="1797" width="23" customWidth="1"/>
    <col min="1798" max="1798" width="25.7109375" bestFit="1" customWidth="1"/>
    <col min="1799" max="1799" width="13.85546875" customWidth="1"/>
    <col min="2049" max="2049" width="13.28515625" customWidth="1"/>
    <col min="2050" max="2050" width="19.42578125" customWidth="1"/>
    <col min="2051" max="2052" width="20.85546875" bestFit="1" customWidth="1"/>
    <col min="2053" max="2053" width="23" customWidth="1"/>
    <col min="2054" max="2054" width="25.7109375" bestFit="1" customWidth="1"/>
    <col min="2055" max="2055" width="13.85546875" customWidth="1"/>
    <col min="2305" max="2305" width="13.28515625" customWidth="1"/>
    <col min="2306" max="2306" width="19.42578125" customWidth="1"/>
    <col min="2307" max="2308" width="20.85546875" bestFit="1" customWidth="1"/>
    <col min="2309" max="2309" width="23" customWidth="1"/>
    <col min="2310" max="2310" width="25.7109375" bestFit="1" customWidth="1"/>
    <col min="2311" max="2311" width="13.85546875" customWidth="1"/>
    <col min="2561" max="2561" width="13.28515625" customWidth="1"/>
    <col min="2562" max="2562" width="19.42578125" customWidth="1"/>
    <col min="2563" max="2564" width="20.85546875" bestFit="1" customWidth="1"/>
    <col min="2565" max="2565" width="23" customWidth="1"/>
    <col min="2566" max="2566" width="25.7109375" bestFit="1" customWidth="1"/>
    <col min="2567" max="2567" width="13.85546875" customWidth="1"/>
    <col min="2817" max="2817" width="13.28515625" customWidth="1"/>
    <col min="2818" max="2818" width="19.42578125" customWidth="1"/>
    <col min="2819" max="2820" width="20.85546875" bestFit="1" customWidth="1"/>
    <col min="2821" max="2821" width="23" customWidth="1"/>
    <col min="2822" max="2822" width="25.7109375" bestFit="1" customWidth="1"/>
    <col min="2823" max="2823" width="13.85546875" customWidth="1"/>
    <col min="3073" max="3073" width="13.28515625" customWidth="1"/>
    <col min="3074" max="3074" width="19.42578125" customWidth="1"/>
    <col min="3075" max="3076" width="20.85546875" bestFit="1" customWidth="1"/>
    <col min="3077" max="3077" width="23" customWidth="1"/>
    <col min="3078" max="3078" width="25.7109375" bestFit="1" customWidth="1"/>
    <col min="3079" max="3079" width="13.85546875" customWidth="1"/>
    <col min="3329" max="3329" width="13.28515625" customWidth="1"/>
    <col min="3330" max="3330" width="19.42578125" customWidth="1"/>
    <col min="3331" max="3332" width="20.85546875" bestFit="1" customWidth="1"/>
    <col min="3333" max="3333" width="23" customWidth="1"/>
    <col min="3334" max="3334" width="25.7109375" bestFit="1" customWidth="1"/>
    <col min="3335" max="3335" width="13.85546875" customWidth="1"/>
    <col min="3585" max="3585" width="13.28515625" customWidth="1"/>
    <col min="3586" max="3586" width="19.42578125" customWidth="1"/>
    <col min="3587" max="3588" width="20.85546875" bestFit="1" customWidth="1"/>
    <col min="3589" max="3589" width="23" customWidth="1"/>
    <col min="3590" max="3590" width="25.7109375" bestFit="1" customWidth="1"/>
    <col min="3591" max="3591" width="13.85546875" customWidth="1"/>
    <col min="3841" max="3841" width="13.28515625" customWidth="1"/>
    <col min="3842" max="3842" width="19.42578125" customWidth="1"/>
    <col min="3843" max="3844" width="20.85546875" bestFit="1" customWidth="1"/>
    <col min="3845" max="3845" width="23" customWidth="1"/>
    <col min="3846" max="3846" width="25.7109375" bestFit="1" customWidth="1"/>
    <col min="3847" max="3847" width="13.85546875" customWidth="1"/>
    <col min="4097" max="4097" width="13.28515625" customWidth="1"/>
    <col min="4098" max="4098" width="19.42578125" customWidth="1"/>
    <col min="4099" max="4100" width="20.85546875" bestFit="1" customWidth="1"/>
    <col min="4101" max="4101" width="23" customWidth="1"/>
    <col min="4102" max="4102" width="25.7109375" bestFit="1" customWidth="1"/>
    <col min="4103" max="4103" width="13.85546875" customWidth="1"/>
    <col min="4353" max="4353" width="13.28515625" customWidth="1"/>
    <col min="4354" max="4354" width="19.42578125" customWidth="1"/>
    <col min="4355" max="4356" width="20.85546875" bestFit="1" customWidth="1"/>
    <col min="4357" max="4357" width="23" customWidth="1"/>
    <col min="4358" max="4358" width="25.7109375" bestFit="1" customWidth="1"/>
    <col min="4359" max="4359" width="13.85546875" customWidth="1"/>
    <col min="4609" max="4609" width="13.28515625" customWidth="1"/>
    <col min="4610" max="4610" width="19.42578125" customWidth="1"/>
    <col min="4611" max="4612" width="20.85546875" bestFit="1" customWidth="1"/>
    <col min="4613" max="4613" width="23" customWidth="1"/>
    <col min="4614" max="4614" width="25.7109375" bestFit="1" customWidth="1"/>
    <col min="4615" max="4615" width="13.85546875" customWidth="1"/>
    <col min="4865" max="4865" width="13.28515625" customWidth="1"/>
    <col min="4866" max="4866" width="19.42578125" customWidth="1"/>
    <col min="4867" max="4868" width="20.85546875" bestFit="1" customWidth="1"/>
    <col min="4869" max="4869" width="23" customWidth="1"/>
    <col min="4870" max="4870" width="25.7109375" bestFit="1" customWidth="1"/>
    <col min="4871" max="4871" width="13.85546875" customWidth="1"/>
    <col min="5121" max="5121" width="13.28515625" customWidth="1"/>
    <col min="5122" max="5122" width="19.42578125" customWidth="1"/>
    <col min="5123" max="5124" width="20.85546875" bestFit="1" customWidth="1"/>
    <col min="5125" max="5125" width="23" customWidth="1"/>
    <col min="5126" max="5126" width="25.7109375" bestFit="1" customWidth="1"/>
    <col min="5127" max="5127" width="13.85546875" customWidth="1"/>
    <col min="5377" max="5377" width="13.28515625" customWidth="1"/>
    <col min="5378" max="5378" width="19.42578125" customWidth="1"/>
    <col min="5379" max="5380" width="20.85546875" bestFit="1" customWidth="1"/>
    <col min="5381" max="5381" width="23" customWidth="1"/>
    <col min="5382" max="5382" width="25.7109375" bestFit="1" customWidth="1"/>
    <col min="5383" max="5383" width="13.85546875" customWidth="1"/>
    <col min="5633" max="5633" width="13.28515625" customWidth="1"/>
    <col min="5634" max="5634" width="19.42578125" customWidth="1"/>
    <col min="5635" max="5636" width="20.85546875" bestFit="1" customWidth="1"/>
    <col min="5637" max="5637" width="23" customWidth="1"/>
    <col min="5638" max="5638" width="25.7109375" bestFit="1" customWidth="1"/>
    <col min="5639" max="5639" width="13.85546875" customWidth="1"/>
    <col min="5889" max="5889" width="13.28515625" customWidth="1"/>
    <col min="5890" max="5890" width="19.42578125" customWidth="1"/>
    <col min="5891" max="5892" width="20.85546875" bestFit="1" customWidth="1"/>
    <col min="5893" max="5893" width="23" customWidth="1"/>
    <col min="5894" max="5894" width="25.7109375" bestFit="1" customWidth="1"/>
    <col min="5895" max="5895" width="13.85546875" customWidth="1"/>
    <col min="6145" max="6145" width="13.28515625" customWidth="1"/>
    <col min="6146" max="6146" width="19.42578125" customWidth="1"/>
    <col min="6147" max="6148" width="20.85546875" bestFit="1" customWidth="1"/>
    <col min="6149" max="6149" width="23" customWidth="1"/>
    <col min="6150" max="6150" width="25.7109375" bestFit="1" customWidth="1"/>
    <col min="6151" max="6151" width="13.85546875" customWidth="1"/>
    <col min="6401" max="6401" width="13.28515625" customWidth="1"/>
    <col min="6402" max="6402" width="19.42578125" customWidth="1"/>
    <col min="6403" max="6404" width="20.85546875" bestFit="1" customWidth="1"/>
    <col min="6405" max="6405" width="23" customWidth="1"/>
    <col min="6406" max="6406" width="25.7109375" bestFit="1" customWidth="1"/>
    <col min="6407" max="6407" width="13.85546875" customWidth="1"/>
    <col min="6657" max="6657" width="13.28515625" customWidth="1"/>
    <col min="6658" max="6658" width="19.42578125" customWidth="1"/>
    <col min="6659" max="6660" width="20.85546875" bestFit="1" customWidth="1"/>
    <col min="6661" max="6661" width="23" customWidth="1"/>
    <col min="6662" max="6662" width="25.7109375" bestFit="1" customWidth="1"/>
    <col min="6663" max="6663" width="13.85546875" customWidth="1"/>
    <col min="6913" max="6913" width="13.28515625" customWidth="1"/>
    <col min="6914" max="6914" width="19.42578125" customWidth="1"/>
    <col min="6915" max="6916" width="20.85546875" bestFit="1" customWidth="1"/>
    <col min="6917" max="6917" width="23" customWidth="1"/>
    <col min="6918" max="6918" width="25.7109375" bestFit="1" customWidth="1"/>
    <col min="6919" max="6919" width="13.85546875" customWidth="1"/>
    <col min="7169" max="7169" width="13.28515625" customWidth="1"/>
    <col min="7170" max="7170" width="19.42578125" customWidth="1"/>
    <col min="7171" max="7172" width="20.85546875" bestFit="1" customWidth="1"/>
    <col min="7173" max="7173" width="23" customWidth="1"/>
    <col min="7174" max="7174" width="25.7109375" bestFit="1" customWidth="1"/>
    <col min="7175" max="7175" width="13.85546875" customWidth="1"/>
    <col min="7425" max="7425" width="13.28515625" customWidth="1"/>
    <col min="7426" max="7426" width="19.42578125" customWidth="1"/>
    <col min="7427" max="7428" width="20.85546875" bestFit="1" customWidth="1"/>
    <col min="7429" max="7429" width="23" customWidth="1"/>
    <col min="7430" max="7430" width="25.7109375" bestFit="1" customWidth="1"/>
    <col min="7431" max="7431" width="13.85546875" customWidth="1"/>
    <col min="7681" max="7681" width="13.28515625" customWidth="1"/>
    <col min="7682" max="7682" width="19.42578125" customWidth="1"/>
    <col min="7683" max="7684" width="20.85546875" bestFit="1" customWidth="1"/>
    <col min="7685" max="7685" width="23" customWidth="1"/>
    <col min="7686" max="7686" width="25.7109375" bestFit="1" customWidth="1"/>
    <col min="7687" max="7687" width="13.85546875" customWidth="1"/>
    <col min="7937" max="7937" width="13.28515625" customWidth="1"/>
    <col min="7938" max="7938" width="19.42578125" customWidth="1"/>
    <col min="7939" max="7940" width="20.85546875" bestFit="1" customWidth="1"/>
    <col min="7941" max="7941" width="23" customWidth="1"/>
    <col min="7942" max="7942" width="25.7109375" bestFit="1" customWidth="1"/>
    <col min="7943" max="7943" width="13.85546875" customWidth="1"/>
    <col min="8193" max="8193" width="13.28515625" customWidth="1"/>
    <col min="8194" max="8194" width="19.42578125" customWidth="1"/>
    <col min="8195" max="8196" width="20.85546875" bestFit="1" customWidth="1"/>
    <col min="8197" max="8197" width="23" customWidth="1"/>
    <col min="8198" max="8198" width="25.7109375" bestFit="1" customWidth="1"/>
    <col min="8199" max="8199" width="13.85546875" customWidth="1"/>
    <col min="8449" max="8449" width="13.28515625" customWidth="1"/>
    <col min="8450" max="8450" width="19.42578125" customWidth="1"/>
    <col min="8451" max="8452" width="20.85546875" bestFit="1" customWidth="1"/>
    <col min="8453" max="8453" width="23" customWidth="1"/>
    <col min="8454" max="8454" width="25.7109375" bestFit="1" customWidth="1"/>
    <col min="8455" max="8455" width="13.85546875" customWidth="1"/>
    <col min="8705" max="8705" width="13.28515625" customWidth="1"/>
    <col min="8706" max="8706" width="19.42578125" customWidth="1"/>
    <col min="8707" max="8708" width="20.85546875" bestFit="1" customWidth="1"/>
    <col min="8709" max="8709" width="23" customWidth="1"/>
    <col min="8710" max="8710" width="25.7109375" bestFit="1" customWidth="1"/>
    <col min="8711" max="8711" width="13.85546875" customWidth="1"/>
    <col min="8961" max="8961" width="13.28515625" customWidth="1"/>
    <col min="8962" max="8962" width="19.42578125" customWidth="1"/>
    <col min="8963" max="8964" width="20.85546875" bestFit="1" customWidth="1"/>
    <col min="8965" max="8965" width="23" customWidth="1"/>
    <col min="8966" max="8966" width="25.7109375" bestFit="1" customWidth="1"/>
    <col min="8967" max="8967" width="13.85546875" customWidth="1"/>
    <col min="9217" max="9217" width="13.28515625" customWidth="1"/>
    <col min="9218" max="9218" width="19.42578125" customWidth="1"/>
    <col min="9219" max="9220" width="20.85546875" bestFit="1" customWidth="1"/>
    <col min="9221" max="9221" width="23" customWidth="1"/>
    <col min="9222" max="9222" width="25.7109375" bestFit="1" customWidth="1"/>
    <col min="9223" max="9223" width="13.85546875" customWidth="1"/>
    <col min="9473" max="9473" width="13.28515625" customWidth="1"/>
    <col min="9474" max="9474" width="19.42578125" customWidth="1"/>
    <col min="9475" max="9476" width="20.85546875" bestFit="1" customWidth="1"/>
    <col min="9477" max="9477" width="23" customWidth="1"/>
    <col min="9478" max="9478" width="25.7109375" bestFit="1" customWidth="1"/>
    <col min="9479" max="9479" width="13.85546875" customWidth="1"/>
    <col min="9729" max="9729" width="13.28515625" customWidth="1"/>
    <col min="9730" max="9730" width="19.42578125" customWidth="1"/>
    <col min="9731" max="9732" width="20.85546875" bestFit="1" customWidth="1"/>
    <col min="9733" max="9733" width="23" customWidth="1"/>
    <col min="9734" max="9734" width="25.7109375" bestFit="1" customWidth="1"/>
    <col min="9735" max="9735" width="13.85546875" customWidth="1"/>
    <col min="9985" max="9985" width="13.28515625" customWidth="1"/>
    <col min="9986" max="9986" width="19.42578125" customWidth="1"/>
    <col min="9987" max="9988" width="20.85546875" bestFit="1" customWidth="1"/>
    <col min="9989" max="9989" width="23" customWidth="1"/>
    <col min="9990" max="9990" width="25.7109375" bestFit="1" customWidth="1"/>
    <col min="9991" max="9991" width="13.85546875" customWidth="1"/>
    <col min="10241" max="10241" width="13.28515625" customWidth="1"/>
    <col min="10242" max="10242" width="19.42578125" customWidth="1"/>
    <col min="10243" max="10244" width="20.85546875" bestFit="1" customWidth="1"/>
    <col min="10245" max="10245" width="23" customWidth="1"/>
    <col min="10246" max="10246" width="25.7109375" bestFit="1" customWidth="1"/>
    <col min="10247" max="10247" width="13.85546875" customWidth="1"/>
    <col min="10497" max="10497" width="13.28515625" customWidth="1"/>
    <col min="10498" max="10498" width="19.42578125" customWidth="1"/>
    <col min="10499" max="10500" width="20.85546875" bestFit="1" customWidth="1"/>
    <col min="10501" max="10501" width="23" customWidth="1"/>
    <col min="10502" max="10502" width="25.7109375" bestFit="1" customWidth="1"/>
    <col min="10503" max="10503" width="13.85546875" customWidth="1"/>
    <col min="10753" max="10753" width="13.28515625" customWidth="1"/>
    <col min="10754" max="10754" width="19.42578125" customWidth="1"/>
    <col min="10755" max="10756" width="20.85546875" bestFit="1" customWidth="1"/>
    <col min="10757" max="10757" width="23" customWidth="1"/>
    <col min="10758" max="10758" width="25.7109375" bestFit="1" customWidth="1"/>
    <col min="10759" max="10759" width="13.85546875" customWidth="1"/>
    <col min="11009" max="11009" width="13.28515625" customWidth="1"/>
    <col min="11010" max="11010" width="19.42578125" customWidth="1"/>
    <col min="11011" max="11012" width="20.85546875" bestFit="1" customWidth="1"/>
    <col min="11013" max="11013" width="23" customWidth="1"/>
    <col min="11014" max="11014" width="25.7109375" bestFit="1" customWidth="1"/>
    <col min="11015" max="11015" width="13.85546875" customWidth="1"/>
    <col min="11265" max="11265" width="13.28515625" customWidth="1"/>
    <col min="11266" max="11266" width="19.42578125" customWidth="1"/>
    <col min="11267" max="11268" width="20.85546875" bestFit="1" customWidth="1"/>
    <col min="11269" max="11269" width="23" customWidth="1"/>
    <col min="11270" max="11270" width="25.7109375" bestFit="1" customWidth="1"/>
    <col min="11271" max="11271" width="13.85546875" customWidth="1"/>
    <col min="11521" max="11521" width="13.28515625" customWidth="1"/>
    <col min="11522" max="11522" width="19.42578125" customWidth="1"/>
    <col min="11523" max="11524" width="20.85546875" bestFit="1" customWidth="1"/>
    <col min="11525" max="11525" width="23" customWidth="1"/>
    <col min="11526" max="11526" width="25.7109375" bestFit="1" customWidth="1"/>
    <col min="11527" max="11527" width="13.85546875" customWidth="1"/>
    <col min="11777" max="11777" width="13.28515625" customWidth="1"/>
    <col min="11778" max="11778" width="19.42578125" customWidth="1"/>
    <col min="11779" max="11780" width="20.85546875" bestFit="1" customWidth="1"/>
    <col min="11781" max="11781" width="23" customWidth="1"/>
    <col min="11782" max="11782" width="25.7109375" bestFit="1" customWidth="1"/>
    <col min="11783" max="11783" width="13.85546875" customWidth="1"/>
    <col min="12033" max="12033" width="13.28515625" customWidth="1"/>
    <col min="12034" max="12034" width="19.42578125" customWidth="1"/>
    <col min="12035" max="12036" width="20.85546875" bestFit="1" customWidth="1"/>
    <col min="12037" max="12037" width="23" customWidth="1"/>
    <col min="12038" max="12038" width="25.7109375" bestFit="1" customWidth="1"/>
    <col min="12039" max="12039" width="13.85546875" customWidth="1"/>
    <col min="12289" max="12289" width="13.28515625" customWidth="1"/>
    <col min="12290" max="12290" width="19.42578125" customWidth="1"/>
    <col min="12291" max="12292" width="20.85546875" bestFit="1" customWidth="1"/>
    <col min="12293" max="12293" width="23" customWidth="1"/>
    <col min="12294" max="12294" width="25.7109375" bestFit="1" customWidth="1"/>
    <col min="12295" max="12295" width="13.85546875" customWidth="1"/>
    <col min="12545" max="12545" width="13.28515625" customWidth="1"/>
    <col min="12546" max="12546" width="19.42578125" customWidth="1"/>
    <col min="12547" max="12548" width="20.85546875" bestFit="1" customWidth="1"/>
    <col min="12549" max="12549" width="23" customWidth="1"/>
    <col min="12550" max="12550" width="25.7109375" bestFit="1" customWidth="1"/>
    <col min="12551" max="12551" width="13.85546875" customWidth="1"/>
    <col min="12801" max="12801" width="13.28515625" customWidth="1"/>
    <col min="12802" max="12802" width="19.42578125" customWidth="1"/>
    <col min="12803" max="12804" width="20.85546875" bestFit="1" customWidth="1"/>
    <col min="12805" max="12805" width="23" customWidth="1"/>
    <col min="12806" max="12806" width="25.7109375" bestFit="1" customWidth="1"/>
    <col min="12807" max="12807" width="13.85546875" customWidth="1"/>
    <col min="13057" max="13057" width="13.28515625" customWidth="1"/>
    <col min="13058" max="13058" width="19.42578125" customWidth="1"/>
    <col min="13059" max="13060" width="20.85546875" bestFit="1" customWidth="1"/>
    <col min="13061" max="13061" width="23" customWidth="1"/>
    <col min="13062" max="13062" width="25.7109375" bestFit="1" customWidth="1"/>
    <col min="13063" max="13063" width="13.85546875" customWidth="1"/>
    <col min="13313" max="13313" width="13.28515625" customWidth="1"/>
    <col min="13314" max="13314" width="19.42578125" customWidth="1"/>
    <col min="13315" max="13316" width="20.85546875" bestFit="1" customWidth="1"/>
    <col min="13317" max="13317" width="23" customWidth="1"/>
    <col min="13318" max="13318" width="25.7109375" bestFit="1" customWidth="1"/>
    <col min="13319" max="13319" width="13.85546875" customWidth="1"/>
    <col min="13569" max="13569" width="13.28515625" customWidth="1"/>
    <col min="13570" max="13570" width="19.42578125" customWidth="1"/>
    <col min="13571" max="13572" width="20.85546875" bestFit="1" customWidth="1"/>
    <col min="13573" max="13573" width="23" customWidth="1"/>
    <col min="13574" max="13574" width="25.7109375" bestFit="1" customWidth="1"/>
    <col min="13575" max="13575" width="13.85546875" customWidth="1"/>
    <col min="13825" max="13825" width="13.28515625" customWidth="1"/>
    <col min="13826" max="13826" width="19.42578125" customWidth="1"/>
    <col min="13827" max="13828" width="20.85546875" bestFit="1" customWidth="1"/>
    <col min="13829" max="13829" width="23" customWidth="1"/>
    <col min="13830" max="13830" width="25.7109375" bestFit="1" customWidth="1"/>
    <col min="13831" max="13831" width="13.85546875" customWidth="1"/>
    <col min="14081" max="14081" width="13.28515625" customWidth="1"/>
    <col min="14082" max="14082" width="19.42578125" customWidth="1"/>
    <col min="14083" max="14084" width="20.85546875" bestFit="1" customWidth="1"/>
    <col min="14085" max="14085" width="23" customWidth="1"/>
    <col min="14086" max="14086" width="25.7109375" bestFit="1" customWidth="1"/>
    <col min="14087" max="14087" width="13.85546875" customWidth="1"/>
    <col min="14337" max="14337" width="13.28515625" customWidth="1"/>
    <col min="14338" max="14338" width="19.42578125" customWidth="1"/>
    <col min="14339" max="14340" width="20.85546875" bestFit="1" customWidth="1"/>
    <col min="14341" max="14341" width="23" customWidth="1"/>
    <col min="14342" max="14342" width="25.7109375" bestFit="1" customWidth="1"/>
    <col min="14343" max="14343" width="13.85546875" customWidth="1"/>
    <col min="14593" max="14593" width="13.28515625" customWidth="1"/>
    <col min="14594" max="14594" width="19.42578125" customWidth="1"/>
    <col min="14595" max="14596" width="20.85546875" bestFit="1" customWidth="1"/>
    <col min="14597" max="14597" width="23" customWidth="1"/>
    <col min="14598" max="14598" width="25.7109375" bestFit="1" customWidth="1"/>
    <col min="14599" max="14599" width="13.85546875" customWidth="1"/>
    <col min="14849" max="14849" width="13.28515625" customWidth="1"/>
    <col min="14850" max="14850" width="19.42578125" customWidth="1"/>
    <col min="14851" max="14852" width="20.85546875" bestFit="1" customWidth="1"/>
    <col min="14853" max="14853" width="23" customWidth="1"/>
    <col min="14854" max="14854" width="25.7109375" bestFit="1" customWidth="1"/>
    <col min="14855" max="14855" width="13.85546875" customWidth="1"/>
    <col min="15105" max="15105" width="13.28515625" customWidth="1"/>
    <col min="15106" max="15106" width="19.42578125" customWidth="1"/>
    <col min="15107" max="15108" width="20.85546875" bestFit="1" customWidth="1"/>
    <col min="15109" max="15109" width="23" customWidth="1"/>
    <col min="15110" max="15110" width="25.7109375" bestFit="1" customWidth="1"/>
    <col min="15111" max="15111" width="13.85546875" customWidth="1"/>
    <col min="15361" max="15361" width="13.28515625" customWidth="1"/>
    <col min="15362" max="15362" width="19.42578125" customWidth="1"/>
    <col min="15363" max="15364" width="20.85546875" bestFit="1" customWidth="1"/>
    <col min="15365" max="15365" width="23" customWidth="1"/>
    <col min="15366" max="15366" width="25.7109375" bestFit="1" customWidth="1"/>
    <col min="15367" max="15367" width="13.85546875" customWidth="1"/>
    <col min="15617" max="15617" width="13.28515625" customWidth="1"/>
    <col min="15618" max="15618" width="19.42578125" customWidth="1"/>
    <col min="15619" max="15620" width="20.85546875" bestFit="1" customWidth="1"/>
    <col min="15621" max="15621" width="23" customWidth="1"/>
    <col min="15622" max="15622" width="25.7109375" bestFit="1" customWidth="1"/>
    <col min="15623" max="15623" width="13.85546875" customWidth="1"/>
    <col min="15873" max="15873" width="13.28515625" customWidth="1"/>
    <col min="15874" max="15874" width="19.42578125" customWidth="1"/>
    <col min="15875" max="15876" width="20.85546875" bestFit="1" customWidth="1"/>
    <col min="15877" max="15877" width="23" customWidth="1"/>
    <col min="15878" max="15878" width="25.7109375" bestFit="1" customWidth="1"/>
    <col min="15879" max="15879" width="13.85546875" customWidth="1"/>
    <col min="16129" max="16129" width="13.28515625" customWidth="1"/>
    <col min="16130" max="16130" width="19.42578125" customWidth="1"/>
    <col min="16131" max="16132" width="20.85546875" bestFit="1" customWidth="1"/>
    <col min="16133" max="16133" width="23" customWidth="1"/>
    <col min="16134" max="16134" width="25.7109375" bestFit="1" customWidth="1"/>
    <col min="16135" max="16135" width="13.85546875" customWidth="1"/>
  </cols>
  <sheetData>
    <row r="3" spans="3:9" ht="15.75" thickBot="1" x14ac:dyDescent="0.3">
      <c r="C3" s="1" t="s">
        <v>0</v>
      </c>
    </row>
    <row r="4" spans="3:9" ht="18" x14ac:dyDescent="0.25">
      <c r="C4" s="29" t="s">
        <v>1</v>
      </c>
      <c r="D4" s="29"/>
      <c r="E4" s="29"/>
    </row>
    <row r="5" spans="3:9" x14ac:dyDescent="0.25">
      <c r="C5" s="30" t="s">
        <v>2</v>
      </c>
      <c r="D5" s="31"/>
      <c r="E5" s="32">
        <v>178464.75</v>
      </c>
      <c r="F5" s="2" t="s">
        <v>3</v>
      </c>
      <c r="G5" s="3"/>
      <c r="H5" s="3"/>
    </row>
    <row r="6" spans="3:9" x14ac:dyDescent="0.25">
      <c r="C6" s="30" t="s">
        <v>4</v>
      </c>
      <c r="D6" s="31"/>
      <c r="E6" s="33">
        <v>1</v>
      </c>
      <c r="F6" s="4" t="s">
        <v>5</v>
      </c>
      <c r="G6" s="5"/>
      <c r="H6" s="5"/>
    </row>
    <row r="7" spans="3:9" x14ac:dyDescent="0.25">
      <c r="C7" s="30" t="s">
        <v>6</v>
      </c>
      <c r="D7" s="31"/>
      <c r="E7" s="34">
        <v>0.28999999999999998</v>
      </c>
      <c r="F7" s="6" t="s">
        <v>7</v>
      </c>
      <c r="G7" s="6"/>
    </row>
    <row r="8" spans="3:9" x14ac:dyDescent="0.25">
      <c r="C8" s="35" t="s">
        <v>8</v>
      </c>
      <c r="D8" s="36"/>
      <c r="E8" s="37">
        <f>E7/12</f>
        <v>2.4166666666666666E-2</v>
      </c>
      <c r="F8" s="6"/>
      <c r="G8" s="6"/>
      <c r="H8" s="8" t="s">
        <v>9</v>
      </c>
    </row>
    <row r="9" spans="3:9" x14ac:dyDescent="0.25">
      <c r="C9" s="30" t="s">
        <v>10</v>
      </c>
      <c r="D9" s="31"/>
      <c r="E9" s="38">
        <v>12</v>
      </c>
      <c r="F9" s="4" t="s">
        <v>11</v>
      </c>
      <c r="G9" s="5"/>
      <c r="H9" s="9">
        <f>'[1]24 meses '!G13</f>
        <v>67000</v>
      </c>
    </row>
    <row r="10" spans="3:9" x14ac:dyDescent="0.25">
      <c r="C10" s="30" t="s">
        <v>12</v>
      </c>
      <c r="D10" s="31"/>
      <c r="E10" s="38" t="s">
        <v>13</v>
      </c>
      <c r="H10" s="8" t="s">
        <v>14</v>
      </c>
      <c r="I10" s="10"/>
    </row>
    <row r="11" spans="3:9" x14ac:dyDescent="0.25">
      <c r="C11" s="30" t="s">
        <v>15</v>
      </c>
      <c r="D11" s="31"/>
      <c r="E11" s="38">
        <v>12</v>
      </c>
      <c r="H11" s="9">
        <v>134000</v>
      </c>
      <c r="I11" s="10"/>
    </row>
    <row r="12" spans="3:9" ht="15.75" thickBot="1" x14ac:dyDescent="0.3">
      <c r="C12" s="39" t="s">
        <v>16</v>
      </c>
      <c r="D12" s="40"/>
      <c r="E12" s="41">
        <f>-PMT(E8,E11,E5,0)</f>
        <v>17310.348664367142</v>
      </c>
      <c r="F12" t="s">
        <v>17</v>
      </c>
      <c r="H12" s="8" t="s">
        <v>18</v>
      </c>
      <c r="I12" s="10"/>
    </row>
    <row r="13" spans="3:9" x14ac:dyDescent="0.25">
      <c r="C13" s="11"/>
      <c r="D13" s="11"/>
      <c r="E13" s="12"/>
      <c r="H13" s="13">
        <v>134000</v>
      </c>
      <c r="I13" s="14"/>
    </row>
    <row r="14" spans="3:9" x14ac:dyDescent="0.25">
      <c r="C14" s="11"/>
      <c r="D14" s="11"/>
      <c r="E14" s="12"/>
    </row>
    <row r="15" spans="3:9" x14ac:dyDescent="0.25">
      <c r="C15" s="11"/>
      <c r="D15" s="11"/>
      <c r="E15" s="12"/>
      <c r="G15" s="12"/>
    </row>
    <row r="16" spans="3:9" x14ac:dyDescent="0.25">
      <c r="E16" s="15"/>
      <c r="F16" s="15"/>
      <c r="G16" s="16"/>
    </row>
    <row r="18" spans="2:7" ht="18" x14ac:dyDescent="0.25">
      <c r="B18" s="45" t="s">
        <v>19</v>
      </c>
      <c r="C18" s="45"/>
      <c r="D18" s="45"/>
      <c r="E18" s="45"/>
      <c r="F18" s="45"/>
      <c r="G18" s="17"/>
    </row>
    <row r="19" spans="2:7" x14ac:dyDescent="0.25">
      <c r="B19" s="7"/>
      <c r="C19" s="7"/>
      <c r="D19" s="7"/>
      <c r="E19" s="7"/>
      <c r="F19" s="7"/>
      <c r="G19" s="15"/>
    </row>
    <row r="20" spans="2:7" ht="15.75" x14ac:dyDescent="0.25">
      <c r="B20" s="46" t="s">
        <v>20</v>
      </c>
      <c r="C20" s="46" t="s">
        <v>21</v>
      </c>
      <c r="D20" s="46" t="s">
        <v>22</v>
      </c>
      <c r="E20" s="46" t="s">
        <v>23</v>
      </c>
      <c r="F20" s="46" t="s">
        <v>24</v>
      </c>
    </row>
    <row r="21" spans="2:7" ht="15.75" x14ac:dyDescent="0.25">
      <c r="B21" s="47">
        <v>0</v>
      </c>
      <c r="C21" s="18">
        <v>0</v>
      </c>
      <c r="D21" s="18">
        <v>0</v>
      </c>
      <c r="E21" s="18">
        <v>0</v>
      </c>
      <c r="F21" s="19">
        <v>134000</v>
      </c>
      <c r="G21" s="42" t="s">
        <v>25</v>
      </c>
    </row>
    <row r="22" spans="2:7" ht="15.75" x14ac:dyDescent="0.25">
      <c r="B22" s="48">
        <v>1</v>
      </c>
      <c r="C22" s="18">
        <v>0</v>
      </c>
      <c r="D22" s="19">
        <f>F21*$E$8</f>
        <v>3238.3333333333335</v>
      </c>
      <c r="E22" s="18">
        <v>0</v>
      </c>
      <c r="F22" s="19">
        <f>F21+D22</f>
        <v>137238.33333333334</v>
      </c>
      <c r="G22" s="43"/>
    </row>
    <row r="23" spans="2:7" ht="15.75" x14ac:dyDescent="0.25">
      <c r="B23" s="48">
        <v>2</v>
      </c>
      <c r="C23" s="18">
        <v>0</v>
      </c>
      <c r="D23" s="19">
        <f t="shared" ref="D23:D45" si="0">F22*$E$8</f>
        <v>3316.5930555555556</v>
      </c>
      <c r="E23" s="18">
        <v>0</v>
      </c>
      <c r="F23" s="19">
        <f>F22+D23</f>
        <v>140554.92638888891</v>
      </c>
      <c r="G23" s="43"/>
    </row>
    <row r="24" spans="2:7" ht="15.75" x14ac:dyDescent="0.25">
      <c r="B24" s="48">
        <v>3</v>
      </c>
      <c r="C24" s="18">
        <v>0</v>
      </c>
      <c r="D24" s="19">
        <f t="shared" si="0"/>
        <v>3396.7440543981488</v>
      </c>
      <c r="E24" s="18">
        <v>0</v>
      </c>
      <c r="F24" s="19">
        <f t="shared" ref="F24:F33" si="1">F23+D24</f>
        <v>143951.67044328706</v>
      </c>
      <c r="G24" s="43"/>
    </row>
    <row r="25" spans="2:7" ht="15.75" x14ac:dyDescent="0.25">
      <c r="B25" s="48">
        <v>4</v>
      </c>
      <c r="C25" s="18">
        <v>0</v>
      </c>
      <c r="D25" s="19">
        <f t="shared" si="0"/>
        <v>3478.8320357127704</v>
      </c>
      <c r="E25" s="18">
        <v>0</v>
      </c>
      <c r="F25" s="19">
        <f>F24+D25</f>
        <v>147430.50247899984</v>
      </c>
      <c r="G25" s="43"/>
    </row>
    <row r="26" spans="2:7" ht="15.75" x14ac:dyDescent="0.25">
      <c r="B26" s="47">
        <v>5</v>
      </c>
      <c r="C26" s="18">
        <v>0</v>
      </c>
      <c r="D26" s="19">
        <f t="shared" si="0"/>
        <v>3562.9038099091626</v>
      </c>
      <c r="E26" s="18">
        <v>0</v>
      </c>
      <c r="F26" s="19">
        <f t="shared" si="1"/>
        <v>150993.406288909</v>
      </c>
      <c r="G26" s="43"/>
    </row>
    <row r="27" spans="2:7" ht="15.75" x14ac:dyDescent="0.25">
      <c r="B27" s="48">
        <v>6</v>
      </c>
      <c r="C27" s="18">
        <v>0</v>
      </c>
      <c r="D27" s="19">
        <f t="shared" si="0"/>
        <v>3649.0073186486338</v>
      </c>
      <c r="E27" s="18">
        <v>0</v>
      </c>
      <c r="F27" s="19">
        <f t="shared" si="1"/>
        <v>154642.41360755762</v>
      </c>
      <c r="G27" s="43"/>
    </row>
    <row r="28" spans="2:7" ht="15.75" x14ac:dyDescent="0.25">
      <c r="B28" s="48">
        <v>7</v>
      </c>
      <c r="C28" s="18">
        <v>0</v>
      </c>
      <c r="D28" s="19">
        <f t="shared" si="0"/>
        <v>3737.1916621826426</v>
      </c>
      <c r="E28" s="18">
        <v>0</v>
      </c>
      <c r="F28" s="19">
        <f t="shared" si="1"/>
        <v>158379.60526974028</v>
      </c>
      <c r="G28" s="43"/>
    </row>
    <row r="29" spans="2:7" ht="15.75" x14ac:dyDescent="0.25">
      <c r="B29" s="48">
        <v>8</v>
      </c>
      <c r="C29" s="18">
        <v>0</v>
      </c>
      <c r="D29" s="19">
        <f t="shared" si="0"/>
        <v>3827.5071273520566</v>
      </c>
      <c r="E29" s="18">
        <v>0</v>
      </c>
      <c r="F29" s="19">
        <f t="shared" si="1"/>
        <v>162207.11239709234</v>
      </c>
      <c r="G29" s="43"/>
    </row>
    <row r="30" spans="2:7" ht="15.75" x14ac:dyDescent="0.25">
      <c r="B30" s="48">
        <v>9</v>
      </c>
      <c r="C30" s="18">
        <v>0</v>
      </c>
      <c r="D30" s="19">
        <f t="shared" si="0"/>
        <v>3920.0052162630645</v>
      </c>
      <c r="E30" s="18">
        <v>0</v>
      </c>
      <c r="F30" s="19">
        <f t="shared" si="1"/>
        <v>166127.1176133554</v>
      </c>
      <c r="G30" s="43"/>
    </row>
    <row r="31" spans="2:7" ht="15.75" x14ac:dyDescent="0.25">
      <c r="B31" s="47">
        <v>10</v>
      </c>
      <c r="C31" s="18">
        <v>0</v>
      </c>
      <c r="D31" s="19">
        <f t="shared" si="0"/>
        <v>4014.7386756560886</v>
      </c>
      <c r="E31" s="18">
        <v>0</v>
      </c>
      <c r="F31" s="19">
        <f t="shared" si="1"/>
        <v>170141.85628901148</v>
      </c>
      <c r="G31" s="43"/>
    </row>
    <row r="32" spans="2:7" ht="15.75" x14ac:dyDescent="0.25">
      <c r="B32" s="48">
        <v>11</v>
      </c>
      <c r="C32" s="18">
        <v>0</v>
      </c>
      <c r="D32" s="19">
        <f t="shared" si="0"/>
        <v>4111.7615269844446</v>
      </c>
      <c r="E32" s="18">
        <v>0</v>
      </c>
      <c r="F32" s="19">
        <f t="shared" si="1"/>
        <v>174253.61781599594</v>
      </c>
      <c r="G32" s="43"/>
    </row>
    <row r="33" spans="2:7" ht="15.75" x14ac:dyDescent="0.25">
      <c r="B33" s="48">
        <v>12</v>
      </c>
      <c r="C33" s="18">
        <v>0</v>
      </c>
      <c r="D33" s="19">
        <f t="shared" si="0"/>
        <v>4211.1290972199022</v>
      </c>
      <c r="E33" s="18">
        <v>0</v>
      </c>
      <c r="F33" s="49">
        <f t="shared" si="1"/>
        <v>178464.74691321584</v>
      </c>
      <c r="G33" s="44"/>
    </row>
    <row r="34" spans="2:7" ht="15.75" x14ac:dyDescent="0.25">
      <c r="B34" s="50">
        <v>13</v>
      </c>
      <c r="C34" s="21">
        <f>E12</f>
        <v>17310.348664367142</v>
      </c>
      <c r="D34" s="20">
        <f t="shared" si="0"/>
        <v>4312.8980504027159</v>
      </c>
      <c r="E34" s="20">
        <f t="shared" ref="E34:E45" si="2">C34-D34</f>
        <v>12997.450613964425</v>
      </c>
      <c r="F34" s="20">
        <f t="shared" ref="F34:F45" si="3">F33-E34</f>
        <v>165467.29629925141</v>
      </c>
    </row>
    <row r="35" spans="2:7" ht="15.75" x14ac:dyDescent="0.25">
      <c r="B35" s="50">
        <v>14</v>
      </c>
      <c r="C35" s="21">
        <f t="shared" ref="C35:C45" si="4">C34</f>
        <v>17310.348664367142</v>
      </c>
      <c r="D35" s="20">
        <f t="shared" si="0"/>
        <v>3998.7929938985758</v>
      </c>
      <c r="E35" s="20">
        <f t="shared" si="2"/>
        <v>13311.555670468566</v>
      </c>
      <c r="F35" s="20">
        <f t="shared" si="3"/>
        <v>152155.74062878283</v>
      </c>
    </row>
    <row r="36" spans="2:7" ht="15.75" x14ac:dyDescent="0.25">
      <c r="B36" s="46">
        <v>15</v>
      </c>
      <c r="C36" s="21">
        <f t="shared" si="4"/>
        <v>17310.348664367142</v>
      </c>
      <c r="D36" s="20">
        <f t="shared" si="0"/>
        <v>3677.0970651955849</v>
      </c>
      <c r="E36" s="20">
        <f t="shared" si="2"/>
        <v>13633.251599171557</v>
      </c>
      <c r="F36" s="20">
        <f t="shared" si="3"/>
        <v>138522.48902961129</v>
      </c>
    </row>
    <row r="37" spans="2:7" ht="15.75" x14ac:dyDescent="0.25">
      <c r="B37" s="50">
        <v>16</v>
      </c>
      <c r="C37" s="21">
        <f t="shared" si="4"/>
        <v>17310.348664367142</v>
      </c>
      <c r="D37" s="20">
        <f t="shared" si="0"/>
        <v>3347.6268182156059</v>
      </c>
      <c r="E37" s="20">
        <f t="shared" si="2"/>
        <v>13962.721846151537</v>
      </c>
      <c r="F37" s="20">
        <f t="shared" si="3"/>
        <v>124559.76718345974</v>
      </c>
    </row>
    <row r="38" spans="2:7" ht="15.75" x14ac:dyDescent="0.25">
      <c r="B38" s="50">
        <v>17</v>
      </c>
      <c r="C38" s="21">
        <f t="shared" si="4"/>
        <v>17310.348664367142</v>
      </c>
      <c r="D38" s="20">
        <f t="shared" si="0"/>
        <v>3010.1943736002772</v>
      </c>
      <c r="E38" s="20">
        <f t="shared" si="2"/>
        <v>14300.154290766865</v>
      </c>
      <c r="F38" s="20">
        <f t="shared" si="3"/>
        <v>110259.61289269288</v>
      </c>
    </row>
    <row r="39" spans="2:7" ht="15.75" x14ac:dyDescent="0.25">
      <c r="B39" s="50">
        <v>18</v>
      </c>
      <c r="C39" s="21">
        <f t="shared" si="4"/>
        <v>17310.348664367142</v>
      </c>
      <c r="D39" s="20">
        <f t="shared" si="0"/>
        <v>2664.6073115734112</v>
      </c>
      <c r="E39" s="20">
        <f t="shared" si="2"/>
        <v>14645.741352793731</v>
      </c>
      <c r="F39" s="20">
        <f t="shared" si="3"/>
        <v>95613.871539899148</v>
      </c>
    </row>
    <row r="40" spans="2:7" ht="15.75" x14ac:dyDescent="0.25">
      <c r="B40" s="50">
        <v>19</v>
      </c>
      <c r="C40" s="21">
        <f t="shared" si="4"/>
        <v>17310.348664367142</v>
      </c>
      <c r="D40" s="20">
        <f t="shared" si="0"/>
        <v>2310.6685622142295</v>
      </c>
      <c r="E40" s="20">
        <f t="shared" si="2"/>
        <v>14999.680102152914</v>
      </c>
      <c r="F40" s="20">
        <f t="shared" si="3"/>
        <v>80614.191437746238</v>
      </c>
    </row>
    <row r="41" spans="2:7" ht="15.75" x14ac:dyDescent="0.25">
      <c r="B41" s="50">
        <v>20</v>
      </c>
      <c r="C41" s="21">
        <f t="shared" si="4"/>
        <v>17310.348664367142</v>
      </c>
      <c r="D41" s="20">
        <f t="shared" si="0"/>
        <v>1948.1762930788673</v>
      </c>
      <c r="E41" s="20">
        <f t="shared" si="2"/>
        <v>15362.172371288274</v>
      </c>
      <c r="F41" s="20">
        <f t="shared" si="3"/>
        <v>65252.019066457964</v>
      </c>
    </row>
    <row r="42" spans="2:7" ht="15.75" x14ac:dyDescent="0.25">
      <c r="B42" s="50">
        <v>21</v>
      </c>
      <c r="C42" s="21">
        <f t="shared" si="4"/>
        <v>17310.348664367142</v>
      </c>
      <c r="D42" s="20">
        <f t="shared" si="0"/>
        <v>1576.9237941060674</v>
      </c>
      <c r="E42" s="20">
        <f t="shared" si="2"/>
        <v>15733.424870261075</v>
      </c>
      <c r="F42" s="20">
        <f t="shared" si="3"/>
        <v>49518.594196196893</v>
      </c>
    </row>
    <row r="43" spans="2:7" ht="15.75" x14ac:dyDescent="0.25">
      <c r="B43" s="50">
        <v>22</v>
      </c>
      <c r="C43" s="21">
        <f t="shared" si="4"/>
        <v>17310.348664367142</v>
      </c>
      <c r="D43" s="20">
        <f t="shared" si="0"/>
        <v>1196.6993597414248</v>
      </c>
      <c r="E43" s="20">
        <f t="shared" si="2"/>
        <v>16113.649304625716</v>
      </c>
      <c r="F43" s="20">
        <f t="shared" si="3"/>
        <v>33404.944891571176</v>
      </c>
    </row>
    <row r="44" spans="2:7" ht="15.75" x14ac:dyDescent="0.25">
      <c r="B44" s="50">
        <v>23</v>
      </c>
      <c r="C44" s="21">
        <f t="shared" si="4"/>
        <v>17310.348664367142</v>
      </c>
      <c r="D44" s="20">
        <f t="shared" si="0"/>
        <v>807.2861682129701</v>
      </c>
      <c r="E44" s="20">
        <f t="shared" si="2"/>
        <v>16503.062496154173</v>
      </c>
      <c r="F44" s="20">
        <f t="shared" si="3"/>
        <v>16901.882395417004</v>
      </c>
    </row>
    <row r="45" spans="2:7" ht="15.75" x14ac:dyDescent="0.25">
      <c r="B45" s="50">
        <v>24</v>
      </c>
      <c r="C45" s="21">
        <f t="shared" si="4"/>
        <v>17310.348664367142</v>
      </c>
      <c r="D45" s="20">
        <f t="shared" si="0"/>
        <v>408.46215788924422</v>
      </c>
      <c r="E45" s="20">
        <f t="shared" si="2"/>
        <v>16901.886506477898</v>
      </c>
      <c r="F45" s="20">
        <f t="shared" si="3"/>
        <v>-4.1110608945018612E-3</v>
      </c>
    </row>
    <row r="46" spans="2:7" ht="15.75" x14ac:dyDescent="0.25">
      <c r="C46" s="22">
        <f>SUM(C21:C45)</f>
        <v>207724.18397240565</v>
      </c>
      <c r="D46" s="23">
        <f>SUM(D21:D45)</f>
        <v>73724.179861344775</v>
      </c>
      <c r="E46" s="24">
        <f>SUM(E21:E45)</f>
        <v>178464.75102427672</v>
      </c>
    </row>
    <row r="48" spans="2:7" x14ac:dyDescent="0.25">
      <c r="C48" s="1" t="s">
        <v>26</v>
      </c>
      <c r="D48" s="15">
        <f>C46+D46+H9+H11</f>
        <v>482448.36383375042</v>
      </c>
    </row>
    <row r="49" spans="3:5" x14ac:dyDescent="0.25">
      <c r="C49" s="1" t="s">
        <v>27</v>
      </c>
      <c r="D49" s="25">
        <v>335000</v>
      </c>
    </row>
    <row r="50" spans="3:5" x14ac:dyDescent="0.25">
      <c r="C50" s="1" t="s">
        <v>28</v>
      </c>
      <c r="D50" s="15">
        <f>D48-D49</f>
        <v>147448.36383375042</v>
      </c>
    </row>
    <row r="51" spans="3:5" x14ac:dyDescent="0.25">
      <c r="D51" s="26">
        <f>D50/D49</f>
        <v>0.44014436965298631</v>
      </c>
    </row>
    <row r="52" spans="3:5" x14ac:dyDescent="0.25">
      <c r="C52" s="27" t="s">
        <v>26</v>
      </c>
      <c r="D52" s="28" t="s">
        <v>29</v>
      </c>
      <c r="E52" s="28"/>
    </row>
  </sheetData>
  <mergeCells count="15">
    <mergeCell ref="B18:F18"/>
    <mergeCell ref="G21:G33"/>
    <mergeCell ref="D52:E52"/>
    <mergeCell ref="C9:D9"/>
    <mergeCell ref="F9:G9"/>
    <mergeCell ref="C10:D10"/>
    <mergeCell ref="C11:D11"/>
    <mergeCell ref="C12:D12"/>
    <mergeCell ref="H13:I13"/>
    <mergeCell ref="C4:E4"/>
    <mergeCell ref="C5:D5"/>
    <mergeCell ref="F5:H5"/>
    <mergeCell ref="C6:D6"/>
    <mergeCell ref="F6:H6"/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ENRIQUE NANEZ RODRIGUEZ</dc:creator>
  <cp:lastModifiedBy>CARLOS ENRIQUE NANEZ RODRIGUEZ</cp:lastModifiedBy>
  <dcterms:created xsi:type="dcterms:W3CDTF">2026-10-03T15:17:38Z</dcterms:created>
  <dcterms:modified xsi:type="dcterms:W3CDTF">2026-10-03T15:19:12Z</dcterms:modified>
</cp:coreProperties>
</file>